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iducoldexsa-my.sharepoint.com/personal/silvia_amorocho_colombiaproductiva_com/Documents/1 Estrategia Clúster/0 Territorios cluster 2025/Interventoria y evaluadora/"/>
    </mc:Choice>
  </mc:AlternateContent>
  <xr:revisionPtr revIDLastSave="441" documentId="8_{79F3415F-941E-4944-8D3E-89C8981D4068}" xr6:coauthVersionLast="47" xr6:coauthVersionMax="47" xr10:uidLastSave="{B1C0C89A-0B30-4D67-960D-A99A7CE425C3}"/>
  <bookViews>
    <workbookView xWindow="-110" yWindow="-110" windowWidth="19420" windowHeight="10300" xr2:uid="{94C165A8-96C6-416D-9103-8C6711CB208D}"/>
  </bookViews>
  <sheets>
    <sheet name="Oferta económica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2" l="1"/>
  <c r="D6" i="2"/>
  <c r="E25" i="2"/>
  <c r="D25" i="2"/>
  <c r="C25" i="2"/>
  <c r="C27" i="2" l="1"/>
  <c r="E16" i="2"/>
  <c r="D16" i="2"/>
  <c r="C16" i="2"/>
  <c r="E6" i="2"/>
  <c r="E7" i="2"/>
  <c r="C18" i="2" l="1"/>
  <c r="E8" i="2"/>
  <c r="E33" i="2" l="1"/>
  <c r="E34" i="2" s="1"/>
  <c r="E35" i="2" s="1"/>
</calcChain>
</file>

<file path=xl/sharedStrings.xml><?xml version="1.0" encoding="utf-8"?>
<sst xmlns="http://schemas.openxmlformats.org/spreadsheetml/2006/main" count="42" uniqueCount="33">
  <si>
    <t>Valor antes de IVA</t>
  </si>
  <si>
    <t>IVA</t>
  </si>
  <si>
    <t>Valor total</t>
  </si>
  <si>
    <t>Descripción</t>
  </si>
  <si>
    <t xml:space="preserve">Porcentaje ofertado </t>
  </si>
  <si>
    <t>Número de contratos estimados</t>
  </si>
  <si>
    <t>Valor total estimado</t>
  </si>
  <si>
    <r>
      <t xml:space="preserve">Valor de recursos de </t>
    </r>
    <r>
      <rPr>
        <b/>
        <sz val="11"/>
        <color rgb="FF000000"/>
        <rFont val="Segoe UI"/>
        <family val="2"/>
      </rPr>
      <t>COLOMBIA PRODUCTIVA</t>
    </r>
    <r>
      <rPr>
        <sz val="11"/>
        <color rgb="FF000000"/>
        <rFont val="Segoe UI"/>
        <family val="2"/>
      </rPr>
      <t xml:space="preserve"> comprometidos por contrato</t>
    </r>
  </si>
  <si>
    <t>1. Porcentaje sobre el monto de los recursos de COLOMBIA PRODUCTIVA por contrato de cofinanciación según categoría de la convocatoria TERRITORIOS CLÚSTER 2025: COFINANCIACIÓN .</t>
  </si>
  <si>
    <r>
      <t xml:space="preserve">Hasta </t>
    </r>
    <r>
      <rPr>
        <b/>
        <sz val="11"/>
        <color rgb="FF000000"/>
        <rFont val="Segoe UI"/>
        <family val="2"/>
      </rPr>
      <t xml:space="preserve">$200.000.000 </t>
    </r>
    <r>
      <rPr>
        <sz val="11"/>
        <color rgb="FF000000"/>
        <rFont val="Segoe UI"/>
        <family val="2"/>
      </rPr>
      <t>por contrato</t>
    </r>
  </si>
  <si>
    <r>
      <t xml:space="preserve">Hasta </t>
    </r>
    <r>
      <rPr>
        <b/>
        <sz val="11"/>
        <color rgb="FF000000"/>
        <rFont val="Segoe UI"/>
        <family val="2"/>
      </rPr>
      <t xml:space="preserve">$175.000.000 </t>
    </r>
    <r>
      <rPr>
        <sz val="11"/>
        <color rgb="FF000000"/>
        <rFont val="Segoe UI"/>
        <family val="2"/>
      </rPr>
      <t>por contrato</t>
    </r>
  </si>
  <si>
    <r>
      <t xml:space="preserve">Hasta </t>
    </r>
    <r>
      <rPr>
        <b/>
        <sz val="11"/>
        <color rgb="FF000000"/>
        <rFont val="Segoe UI"/>
        <family val="2"/>
      </rPr>
      <t xml:space="preserve">$150.000.000 </t>
    </r>
    <r>
      <rPr>
        <sz val="11"/>
        <color rgb="FF000000"/>
        <rFont val="Segoe UI"/>
        <family val="2"/>
      </rPr>
      <t>por contrato</t>
    </r>
  </si>
  <si>
    <t>ETAPA I: EVALUACIÓN</t>
  </si>
  <si>
    <t>SERVICIO</t>
  </si>
  <si>
    <t>VALOR UNITARIO POR PROPUESTA (CON IVA)</t>
  </si>
  <si>
    <t>VALOR TOTAL (CON IVA)</t>
  </si>
  <si>
    <t>Elegibilidad</t>
  </si>
  <si>
    <t>NÚMERO DE PROPUESTAS ESTIMADAS
(PARA LAS 2 CONVOCATORIAS)</t>
  </si>
  <si>
    <t>VALOR TOTAL ETAPA I PARA LAS 2 CONVOCATORIAS (CON IVA)</t>
  </si>
  <si>
    <t>ETAPA II: INTERVENTORÍA</t>
  </si>
  <si>
    <r>
      <t xml:space="preserve">Hasta </t>
    </r>
    <r>
      <rPr>
        <b/>
        <sz val="11"/>
        <color rgb="FF000000"/>
        <rFont val="Segoe UI"/>
        <family val="2"/>
      </rPr>
      <t xml:space="preserve">$270.000.000 </t>
    </r>
    <r>
      <rPr>
        <sz val="11"/>
        <color rgb="FF000000"/>
        <rFont val="Segoe UI"/>
        <family val="2"/>
      </rPr>
      <t>por contrato</t>
    </r>
  </si>
  <si>
    <r>
      <t xml:space="preserve">Hasta </t>
    </r>
    <r>
      <rPr>
        <b/>
        <sz val="11"/>
        <color rgb="FF000000"/>
        <rFont val="Segoe UI"/>
        <family val="2"/>
      </rPr>
      <t xml:space="preserve">$240.000.000 </t>
    </r>
    <r>
      <rPr>
        <sz val="11"/>
        <color rgb="FF000000"/>
        <rFont val="Segoe UI"/>
        <family val="2"/>
      </rPr>
      <t>por contrato</t>
    </r>
  </si>
  <si>
    <r>
      <t xml:space="preserve">Hasta </t>
    </r>
    <r>
      <rPr>
        <b/>
        <sz val="11"/>
        <color rgb="FF000000"/>
        <rFont val="Segoe UI"/>
        <family val="2"/>
      </rPr>
      <t xml:space="preserve">$210.000.000 </t>
    </r>
    <r>
      <rPr>
        <sz val="11"/>
        <color rgb="FF000000"/>
        <rFont val="Segoe UI"/>
        <family val="2"/>
      </rPr>
      <t>por contrato</t>
    </r>
  </si>
  <si>
    <t>2. Porcentaje sobre el monto de los recursos de COLOMBIA PRODUCTIVA por contrato de cofinanciación según categoría de la convocatoria VISIÓN REGIÓN 2.0: COFINANCIACIÓN .</t>
  </si>
  <si>
    <t>3. Valor mensual estimado en caso de prórrogas</t>
  </si>
  <si>
    <t>VALOR TOTAL</t>
  </si>
  <si>
    <t>Valor máximo: $454.800.000 incluido IVA</t>
  </si>
  <si>
    <t>Nota: Únicamente diligenciar las casillas color rosado</t>
  </si>
  <si>
    <t>Acompañamiento fase de Viabilidad</t>
  </si>
  <si>
    <r>
      <t xml:space="preserve">CATEGORÍA 1
</t>
    </r>
    <r>
      <rPr>
        <sz val="8"/>
        <color rgb="FF000000"/>
        <rFont val="Segoe UI"/>
        <family val="2"/>
      </rPr>
      <t>Amazonas, Arauca, Caquetá, Chocó, La Guajira, Archipielago de San Andrés, Sucre, Putumayo, Guaviare, Guainía, Vaupés y Vichada</t>
    </r>
  </si>
  <si>
    <r>
      <t xml:space="preserve">CATEGORÍA 2
</t>
    </r>
    <r>
      <rPr>
        <sz val="8"/>
        <color rgb="FF000000"/>
        <rFont val="Segoe UI"/>
        <family val="2"/>
      </rPr>
      <t>Bolívar, Boyacá, Caldas, Cauca, Cesar, Córdoba, Magdalena, Nariño, Quindío, Casanare, Norte de Santander, Tolima, Huila, Risaralda y Meta.</t>
    </r>
  </si>
  <si>
    <r>
      <t xml:space="preserve">CATEGORÍA 3
</t>
    </r>
    <r>
      <rPr>
        <sz val="8"/>
        <color rgb="FF000000"/>
        <rFont val="Segoe UI"/>
        <family val="2"/>
      </rPr>
      <t>Cundinamarca, Bogotá D.C., Antioquia, Valle del Cauca, Atlántico y Santander</t>
    </r>
  </si>
  <si>
    <t>ANEXO 5. OFERTA ECONÓMICA
Términos de referencia para contratar la prestación de servicios de evaluación de la etapa de elegibilidad y acompañamiento operativo en la etapa de viabilidad, y de interventoría integral (técnica, administrativa, financiera, contable y legal), a realizarse sobre los contratos de cofinanciación, celebrados como resultado de las convocatorias TERRITORIOS CLÚSTER 2025: COFINANCIACIÓN y VISIÓN REGIÓN 2.0: COFINANCIACIÓN ejecutadas por COLOMBIA PRODUCTIVA EN LIQUIDACIÓN.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</si>
</sst>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Segoe UI"/>
      <family val="2"/>
    </font>
    <font>
      <sz val="11"/>
      <color rgb="FF000000"/>
      <name val="Segoe UI"/>
      <family val="2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11"/>
      <color theme="0"/>
      <name val="Segoe UI"/>
      <family val="2"/>
    </font>
    <font>
      <b/>
      <sz val="11"/>
      <color rgb="FFFF0000"/>
      <name val="Segoe UI"/>
      <family val="2"/>
    </font>
    <font>
      <sz val="8"/>
      <color rgb="FF000000"/>
      <name val="Segoe UI"/>
      <family val="2"/>
    </font>
    <font>
      <b/>
      <sz val="10"/>
      <color rgb="FF00000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b/>
      <u/>
      <sz val="11"/>
      <color rgb="FFFF0000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0" fillId="3" borderId="0" xfId="0" applyFill="1"/>
    <xf numFmtId="0" fontId="0" fillId="3" borderId="0" xfId="0" applyFill="1" applyAlignment="1">
      <alignment vertical="center"/>
    </xf>
    <xf numFmtId="0" fontId="0" fillId="3" borderId="0" xfId="0" applyFill="1" applyAlignment="1">
      <alignment wrapText="1"/>
    </xf>
    <xf numFmtId="0" fontId="2" fillId="3" borderId="0" xfId="0" applyFont="1" applyFill="1"/>
    <xf numFmtId="0" fontId="7" fillId="3" borderId="1" xfId="0" applyFont="1" applyFill="1" applyBorder="1"/>
    <xf numFmtId="0" fontId="4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justify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justify" vertical="center" wrapText="1"/>
    </xf>
    <xf numFmtId="164" fontId="6" fillId="5" borderId="4" xfId="2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justify" vertical="center" wrapText="1"/>
    </xf>
    <xf numFmtId="0" fontId="4" fillId="6" borderId="7" xfId="0" applyFont="1" applyFill="1" applyBorder="1" applyAlignment="1">
      <alignment horizontal="center" vertical="top" wrapText="1"/>
    </xf>
    <xf numFmtId="0" fontId="5" fillId="5" borderId="7" xfId="0" applyFont="1" applyFill="1" applyBorder="1" applyAlignment="1">
      <alignment horizontal="center" vertical="center" wrapText="1"/>
    </xf>
    <xf numFmtId="164" fontId="6" fillId="5" borderId="7" xfId="2" applyNumberFormat="1" applyFont="1" applyFill="1" applyBorder="1" applyAlignment="1">
      <alignment horizontal="center" vertical="center" wrapText="1"/>
    </xf>
    <xf numFmtId="44" fontId="0" fillId="3" borderId="0" xfId="2" applyFont="1" applyFill="1" applyAlignment="1">
      <alignment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 wrapText="1"/>
    </xf>
    <xf numFmtId="164" fontId="12" fillId="0" borderId="4" xfId="2" applyNumberFormat="1" applyFont="1" applyBorder="1" applyAlignment="1">
      <alignment horizontal="justify" vertical="center" wrapText="1"/>
    </xf>
    <xf numFmtId="164" fontId="12" fillId="7" borderId="7" xfId="2" applyNumberFormat="1" applyFont="1" applyFill="1" applyBorder="1" applyAlignment="1">
      <alignment horizontal="justify" vertical="center" wrapText="1"/>
    </xf>
    <xf numFmtId="9" fontId="5" fillId="7" borderId="7" xfId="0" applyNumberFormat="1" applyFont="1" applyFill="1" applyBorder="1" applyAlignment="1">
      <alignment horizontal="center" vertical="center" wrapText="1"/>
    </xf>
    <xf numFmtId="9" fontId="6" fillId="7" borderId="4" xfId="3" applyFont="1" applyFill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justify" vertical="center" wrapText="1"/>
    </xf>
    <xf numFmtId="0" fontId="4" fillId="6" borderId="4" xfId="0" applyFont="1" applyFill="1" applyBorder="1" applyAlignment="1">
      <alignment horizontal="center" vertical="top" wrapText="1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wrapText="1"/>
    </xf>
    <xf numFmtId="0" fontId="7" fillId="3" borderId="2" xfId="0" applyFont="1" applyFill="1" applyBorder="1"/>
    <xf numFmtId="164" fontId="6" fillId="3" borderId="3" xfId="2" applyNumberFormat="1" applyFont="1" applyFill="1" applyBorder="1"/>
    <xf numFmtId="164" fontId="6" fillId="3" borderId="4" xfId="2" applyNumberFormat="1" applyFont="1" applyFill="1" applyBorder="1"/>
    <xf numFmtId="0" fontId="7" fillId="3" borderId="5" xfId="0" applyFont="1" applyFill="1" applyBorder="1"/>
    <xf numFmtId="164" fontId="6" fillId="3" borderId="6" xfId="2" applyNumberFormat="1" applyFont="1" applyFill="1" applyBorder="1"/>
    <xf numFmtId="0" fontId="14" fillId="3" borderId="0" xfId="0" applyFont="1" applyFill="1"/>
    <xf numFmtId="0" fontId="8" fillId="2" borderId="13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8" fillId="2" borderId="15" xfId="0" applyFont="1" applyFill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13" fillId="0" borderId="7" xfId="0" applyFont="1" applyBorder="1" applyAlignment="1">
      <alignment horizontal="justify" vertical="center" wrapText="1"/>
    </xf>
    <xf numFmtId="164" fontId="7" fillId="3" borderId="7" xfId="2" applyNumberFormat="1" applyFont="1" applyFill="1" applyBorder="1" applyAlignment="1">
      <alignment horizontal="center"/>
    </xf>
    <xf numFmtId="164" fontId="7" fillId="3" borderId="9" xfId="2" applyNumberFormat="1" applyFont="1" applyFill="1" applyBorder="1" applyAlignment="1">
      <alignment horizontal="center"/>
    </xf>
    <xf numFmtId="164" fontId="7" fillId="3" borderId="4" xfId="2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164" fontId="6" fillId="7" borderId="5" xfId="2" applyNumberFormat="1" applyFont="1" applyFill="1" applyBorder="1" applyAlignment="1">
      <alignment horizontal="center"/>
    </xf>
    <xf numFmtId="164" fontId="6" fillId="7" borderId="8" xfId="2" applyNumberFormat="1" applyFont="1" applyFill="1" applyBorder="1" applyAlignment="1">
      <alignment horizontal="center"/>
    </xf>
    <xf numFmtId="164" fontId="6" fillId="7" borderId="6" xfId="2" applyNumberFormat="1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 vertical="center" wrapText="1"/>
    </xf>
  </cellXfs>
  <cellStyles count="4">
    <cellStyle name="Moneda" xfId="2" builtinId="4"/>
    <cellStyle name="Normal" xfId="0" builtinId="0"/>
    <cellStyle name="Normal 2" xfId="1" xr:uid="{D8859E28-F12A-493E-8F47-1DA38A81CBD4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2391553</xdr:colOff>
      <xdr:row>0</xdr:row>
      <xdr:rowOff>116417</xdr:rowOff>
    </xdr:from>
    <xdr:to>
      <xdr:col>3</xdr:col>
      <xdr:colOff>778581</xdr:colOff>
      <xdr:row>0</xdr:row>
      <xdr:rowOff>762000</xdr:rowOff>
    </xdr:to>
    <xdr:pic>
      <xdr:nvPicPr>
        <xdr:cNvPr id="2" name="Imagen 1" descr="Interfaz de usuario gráfica&#10;&#10;Descripción generada automáticamente">
          <a:extLst>
            <a:ext uri="{FF2B5EF4-FFF2-40B4-BE49-F238E27FC236}">
              <a16:creationId xmlns:a16="http://schemas.microsoft.com/office/drawing/2014/main" id="{D744799F-9108-4F35-B16B-411F6E76344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r="17180" b="37640"/>
        <a:stretch/>
      </xdr:blipFill>
      <xdr:spPr>
        <a:xfrm>
          <a:off x="5525278" y="116417"/>
          <a:ext cx="1308028" cy="645583"/>
        </a:xfrm>
        <a:prstGeom prst="rect">
          <a:avLst/>
        </a:prstGeom>
      </xdr:spPr>
    </xdr:pic>
    <xdr:clientData/>
  </xdr:twoCellAnchor>
  <xdr:twoCellAnchor editAs="oneCell">
    <xdr:from>
      <xdr:col>2</xdr:col>
      <xdr:colOff>1153583</xdr:colOff>
      <xdr:row>0</xdr:row>
      <xdr:rowOff>116417</xdr:rowOff>
    </xdr:from>
    <xdr:to>
      <xdr:col>2</xdr:col>
      <xdr:colOff>2341033</xdr:colOff>
      <xdr:row>0</xdr:row>
      <xdr:rowOff>778198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8DFD73-A35A-41EE-A0EA-C6DDF84AAE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1428"/>
        <a:stretch/>
      </xdr:blipFill>
      <xdr:spPr bwMode="auto">
        <a:xfrm>
          <a:off x="4287308" y="116417"/>
          <a:ext cx="1177925" cy="65860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9C2E1-B18F-4C45-9D1A-7849455CB9FE}">
  <dimension ref="A1:F35"/>
  <sheetViews>
    <sheetView tabSelected="1" topLeftCell="A16" zoomScale="90" zoomScaleNormal="90" workbookViewId="0">
      <selection activeCell="B21" sqref="B21:E21"/>
    </sheetView>
  </sheetViews>
  <sheetFormatPr baseColWidth="10" defaultColWidth="10.81640625" defaultRowHeight="14.5" x14ac:dyDescent="0.35"/>
  <cols>
    <col min="1" max="1" width="3" style="1" customWidth="1"/>
    <col min="2" max="4" width="43.81640625" style="1" customWidth="1"/>
    <col min="5" max="5" width="40.26953125" style="2" customWidth="1"/>
    <col min="6" max="6" width="15" style="1" bestFit="1" customWidth="1"/>
    <col min="7" max="16384" width="10.81640625" style="1"/>
  </cols>
  <sheetData>
    <row r="1" spans="1:6" ht="66.75" customHeight="1" x14ac:dyDescent="0.45">
      <c r="A1" s="28"/>
      <c r="B1" s="28"/>
      <c r="C1" s="28"/>
      <c r="D1" s="28"/>
      <c r="E1" s="29"/>
    </row>
    <row r="2" spans="1:6" ht="83.15" customHeight="1" x14ac:dyDescent="0.45">
      <c r="A2" s="28"/>
      <c r="B2" s="37" t="s">
        <v>32</v>
      </c>
      <c r="C2" s="38"/>
      <c r="D2" s="38"/>
      <c r="E2" s="39"/>
    </row>
    <row r="3" spans="1:6" ht="6" customHeight="1" x14ac:dyDescent="0.45">
      <c r="A3" s="28"/>
      <c r="B3" s="40"/>
      <c r="C3" s="41"/>
      <c r="D3" s="41"/>
      <c r="E3" s="42"/>
    </row>
    <row r="4" spans="1:6" s="3" customFormat="1" ht="24" customHeight="1" x14ac:dyDescent="0.45">
      <c r="A4" s="30"/>
      <c r="B4" s="43" t="s">
        <v>12</v>
      </c>
      <c r="C4" s="44"/>
      <c r="D4" s="44"/>
      <c r="E4" s="45"/>
    </row>
    <row r="5" spans="1:6" s="3" customFormat="1" ht="32.25" customHeight="1" x14ac:dyDescent="0.45">
      <c r="A5" s="30"/>
      <c r="B5" s="18" t="s">
        <v>13</v>
      </c>
      <c r="C5" s="19" t="s">
        <v>14</v>
      </c>
      <c r="D5" s="19" t="s">
        <v>17</v>
      </c>
      <c r="E5" s="20" t="s">
        <v>15</v>
      </c>
    </row>
    <row r="6" spans="1:6" s="3" customFormat="1" ht="22.5" customHeight="1" x14ac:dyDescent="0.45">
      <c r="A6" s="30"/>
      <c r="B6" s="21" t="s">
        <v>16</v>
      </c>
      <c r="C6" s="23"/>
      <c r="D6" s="66">
        <f>80*2</f>
        <v>160</v>
      </c>
      <c r="E6" s="22">
        <f>+C6*D6</f>
        <v>0</v>
      </c>
    </row>
    <row r="7" spans="1:6" s="3" customFormat="1" ht="20.25" customHeight="1" x14ac:dyDescent="0.45">
      <c r="A7" s="30"/>
      <c r="B7" s="21" t="s">
        <v>28</v>
      </c>
      <c r="C7" s="23"/>
      <c r="D7" s="66">
        <f>35*2</f>
        <v>70</v>
      </c>
      <c r="E7" s="22">
        <f>+C7*D7</f>
        <v>0</v>
      </c>
      <c r="F7" s="15"/>
    </row>
    <row r="8" spans="1:6" s="3" customFormat="1" ht="25.5" customHeight="1" x14ac:dyDescent="0.45">
      <c r="A8" s="30"/>
      <c r="B8" s="55" t="s">
        <v>18</v>
      </c>
      <c r="C8" s="56"/>
      <c r="D8" s="56"/>
      <c r="E8" s="26">
        <f>+E6+E7</f>
        <v>0</v>
      </c>
    </row>
    <row r="9" spans="1:6" s="3" customFormat="1" ht="8.25" customHeight="1" x14ac:dyDescent="0.45">
      <c r="A9" s="30"/>
      <c r="B9" s="52"/>
      <c r="C9" s="53"/>
      <c r="D9" s="53"/>
      <c r="E9" s="54"/>
    </row>
    <row r="10" spans="1:6" s="3" customFormat="1" ht="25.5" customHeight="1" x14ac:dyDescent="0.45">
      <c r="A10" s="30"/>
      <c r="B10" s="43" t="s">
        <v>19</v>
      </c>
      <c r="C10" s="44"/>
      <c r="D10" s="44"/>
      <c r="E10" s="45"/>
    </row>
    <row r="11" spans="1:6" ht="34.5" customHeight="1" x14ac:dyDescent="0.45">
      <c r="A11" s="28"/>
      <c r="B11" s="46" t="s">
        <v>8</v>
      </c>
      <c r="C11" s="47"/>
      <c r="D11" s="47"/>
      <c r="E11" s="48"/>
    </row>
    <row r="12" spans="1:6" ht="51" x14ac:dyDescent="0.45">
      <c r="A12" s="28"/>
      <c r="B12" s="6" t="s">
        <v>3</v>
      </c>
      <c r="C12" s="12" t="s">
        <v>29</v>
      </c>
      <c r="D12" s="12" t="s">
        <v>30</v>
      </c>
      <c r="E12" s="27" t="s">
        <v>31</v>
      </c>
    </row>
    <row r="13" spans="1:6" ht="33" x14ac:dyDescent="0.45">
      <c r="A13" s="28"/>
      <c r="B13" s="7" t="s">
        <v>7</v>
      </c>
      <c r="C13" s="13" t="s">
        <v>9</v>
      </c>
      <c r="D13" s="13" t="s">
        <v>10</v>
      </c>
      <c r="E13" s="8" t="s">
        <v>11</v>
      </c>
    </row>
    <row r="14" spans="1:6" ht="16.5" x14ac:dyDescent="0.45">
      <c r="A14" s="28"/>
      <c r="B14" s="11" t="s">
        <v>4</v>
      </c>
      <c r="C14" s="24"/>
      <c r="D14" s="24"/>
      <c r="E14" s="25"/>
    </row>
    <row r="15" spans="1:6" ht="16.5" x14ac:dyDescent="0.45">
      <c r="A15" s="28"/>
      <c r="B15" s="9" t="s">
        <v>5</v>
      </c>
      <c r="C15" s="16">
        <v>3</v>
      </c>
      <c r="D15" s="16">
        <v>3</v>
      </c>
      <c r="E15" s="17">
        <v>3</v>
      </c>
    </row>
    <row r="16" spans="1:6" ht="16.5" x14ac:dyDescent="0.45">
      <c r="A16" s="28"/>
      <c r="B16" s="9" t="s">
        <v>6</v>
      </c>
      <c r="C16" s="14">
        <f>(200000000*C14)*C15</f>
        <v>0</v>
      </c>
      <c r="D16" s="14">
        <f>(175000000*D14)*D15</f>
        <v>0</v>
      </c>
      <c r="E16" s="10">
        <f>(150000000*E14)*E15</f>
        <v>0</v>
      </c>
    </row>
    <row r="17" spans="1:5" ht="9.75" customHeight="1" x14ac:dyDescent="0.45">
      <c r="A17" s="28"/>
      <c r="B17" s="49"/>
      <c r="C17" s="50"/>
      <c r="D17" s="50"/>
      <c r="E17" s="51"/>
    </row>
    <row r="18" spans="1:5" ht="18" customHeight="1" x14ac:dyDescent="0.45">
      <c r="A18" s="28"/>
      <c r="B18" s="5" t="s">
        <v>25</v>
      </c>
      <c r="C18" s="57">
        <f>(C16+D16+E16)</f>
        <v>0</v>
      </c>
      <c r="D18" s="58"/>
      <c r="E18" s="59"/>
    </row>
    <row r="19" spans="1:5" ht="7.5" customHeight="1" x14ac:dyDescent="0.45">
      <c r="A19" s="28"/>
      <c r="B19" s="60"/>
      <c r="C19" s="61"/>
      <c r="D19" s="61"/>
      <c r="E19" s="62"/>
    </row>
    <row r="20" spans="1:5" ht="33.75" customHeight="1" x14ac:dyDescent="0.45">
      <c r="A20" s="28"/>
      <c r="B20" s="46" t="s">
        <v>23</v>
      </c>
      <c r="C20" s="47"/>
      <c r="D20" s="47"/>
      <c r="E20" s="48"/>
    </row>
    <row r="21" spans="1:5" ht="66" customHeight="1" x14ac:dyDescent="0.45">
      <c r="A21" s="28"/>
      <c r="B21" s="6" t="s">
        <v>3</v>
      </c>
      <c r="C21" s="12" t="s">
        <v>29</v>
      </c>
      <c r="D21" s="12" t="s">
        <v>30</v>
      </c>
      <c r="E21" s="27" t="s">
        <v>31</v>
      </c>
    </row>
    <row r="22" spans="1:5" ht="33" x14ac:dyDescent="0.45">
      <c r="A22" s="28"/>
      <c r="B22" s="7" t="s">
        <v>7</v>
      </c>
      <c r="C22" s="13" t="s">
        <v>20</v>
      </c>
      <c r="D22" s="13" t="s">
        <v>21</v>
      </c>
      <c r="E22" s="8" t="s">
        <v>22</v>
      </c>
    </row>
    <row r="23" spans="1:5" ht="16.5" x14ac:dyDescent="0.45">
      <c r="A23" s="28"/>
      <c r="B23" s="11" t="s">
        <v>4</v>
      </c>
      <c r="C23" s="24"/>
      <c r="D23" s="24"/>
      <c r="E23" s="25"/>
    </row>
    <row r="24" spans="1:5" ht="16.5" x14ac:dyDescent="0.45">
      <c r="A24" s="28"/>
      <c r="B24" s="9" t="s">
        <v>5</v>
      </c>
      <c r="C24" s="16">
        <v>3</v>
      </c>
      <c r="D24" s="16">
        <v>3</v>
      </c>
      <c r="E24" s="17">
        <v>3</v>
      </c>
    </row>
    <row r="25" spans="1:5" ht="16.5" x14ac:dyDescent="0.45">
      <c r="A25" s="28"/>
      <c r="B25" s="9" t="s">
        <v>6</v>
      </c>
      <c r="C25" s="14">
        <f>(270000000*C23)*C24</f>
        <v>0</v>
      </c>
      <c r="D25" s="14">
        <f>(240000000*D23)*D24</f>
        <v>0</v>
      </c>
      <c r="E25" s="10">
        <f>(210000000*E23)*E24</f>
        <v>0</v>
      </c>
    </row>
    <row r="26" spans="1:5" ht="9" customHeight="1" x14ac:dyDescent="0.45">
      <c r="A26" s="28"/>
      <c r="B26" s="60"/>
      <c r="C26" s="61"/>
      <c r="D26" s="61"/>
      <c r="E26" s="62"/>
    </row>
    <row r="27" spans="1:5" ht="16.5" x14ac:dyDescent="0.45">
      <c r="A27" s="28"/>
      <c r="B27" s="5" t="s">
        <v>25</v>
      </c>
      <c r="C27" s="57">
        <f>(C25+D25+E25)</f>
        <v>0</v>
      </c>
      <c r="D27" s="58"/>
      <c r="E27" s="59"/>
    </row>
    <row r="28" spans="1:5" ht="7.5" customHeight="1" x14ac:dyDescent="0.45">
      <c r="A28" s="28"/>
      <c r="B28" s="60"/>
      <c r="C28" s="61"/>
      <c r="D28" s="61"/>
      <c r="E28" s="62"/>
    </row>
    <row r="29" spans="1:5" ht="16.5" x14ac:dyDescent="0.45">
      <c r="A29" s="28"/>
      <c r="B29" s="46" t="s">
        <v>24</v>
      </c>
      <c r="C29" s="47"/>
      <c r="D29" s="47"/>
      <c r="E29" s="48"/>
    </row>
    <row r="30" spans="1:5" ht="42" customHeight="1" thickBot="1" x14ac:dyDescent="0.5">
      <c r="A30" s="28"/>
      <c r="B30" s="63"/>
      <c r="C30" s="64"/>
      <c r="D30" s="64"/>
      <c r="E30" s="65"/>
    </row>
    <row r="31" spans="1:5" ht="16.5" x14ac:dyDescent="0.45">
      <c r="A31" s="28"/>
      <c r="B31" s="36" t="s">
        <v>27</v>
      </c>
      <c r="C31" s="28"/>
      <c r="D31" s="28"/>
      <c r="E31" s="29"/>
    </row>
    <row r="32" spans="1:5" ht="17" thickBot="1" x14ac:dyDescent="0.5">
      <c r="A32" s="28"/>
      <c r="B32" s="28"/>
      <c r="C32" s="28"/>
      <c r="D32" s="28"/>
      <c r="E32" s="29"/>
    </row>
    <row r="33" spans="1:6" ht="16.5" x14ac:dyDescent="0.45">
      <c r="A33" s="28"/>
      <c r="B33" s="28"/>
      <c r="C33" s="28"/>
      <c r="D33" s="31" t="s">
        <v>0</v>
      </c>
      <c r="E33" s="32">
        <f>(E8+C18+C27)/1.19</f>
        <v>0</v>
      </c>
    </row>
    <row r="34" spans="1:6" ht="16.5" x14ac:dyDescent="0.45">
      <c r="A34" s="28"/>
      <c r="B34" s="28"/>
      <c r="C34" s="28"/>
      <c r="D34" s="5" t="s">
        <v>1</v>
      </c>
      <c r="E34" s="33">
        <f>+E33*19%</f>
        <v>0</v>
      </c>
    </row>
    <row r="35" spans="1:6" ht="17" thickBot="1" x14ac:dyDescent="0.5">
      <c r="A35" s="28"/>
      <c r="B35" s="28"/>
      <c r="C35" s="28"/>
      <c r="D35" s="34" t="s">
        <v>2</v>
      </c>
      <c r="E35" s="35">
        <f>+E33+E34</f>
        <v>0</v>
      </c>
      <c r="F35" s="4" t="s">
        <v>26</v>
      </c>
    </row>
  </sheetData>
  <protectedRanges>
    <protectedRange algorithmName="SHA-512" hashValue="e8T5Hmh4t7N66iX3a/HFoNzbkctvoyKK8AYRJzsKq8KDHUNOS0JVrh74/McitROP3+LPVTc4zpLRcbruzdWpOQ==" saltValue="ruILgvJFUs4titaprgSx8A==" spinCount="100000" sqref="C15:E15" name="Rango1"/>
  </protectedRanges>
  <mergeCells count="16">
    <mergeCell ref="C27:E27"/>
    <mergeCell ref="B26:E26"/>
    <mergeCell ref="B28:E28"/>
    <mergeCell ref="B29:E29"/>
    <mergeCell ref="B30:E30"/>
    <mergeCell ref="B2:E2"/>
    <mergeCell ref="B3:E3"/>
    <mergeCell ref="B4:E4"/>
    <mergeCell ref="B10:E10"/>
    <mergeCell ref="B20:E20"/>
    <mergeCell ref="B17:E17"/>
    <mergeCell ref="B9:E9"/>
    <mergeCell ref="B8:D8"/>
    <mergeCell ref="B11:E11"/>
    <mergeCell ref="C18:E18"/>
    <mergeCell ref="B19:E1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 económica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Silvia Marcela Amorocho Becerra</dc:creator>
  <cp:keywords/>
  <dc:description/>
  <cp:lastModifiedBy>Silvia Marcela Amorocho Becerra</cp:lastModifiedBy>
  <cp:revision/>
  <dcterms:created xsi:type="dcterms:W3CDTF">2021-05-18T00:47:07Z</dcterms:created>
  <dcterms:modified xsi:type="dcterms:W3CDTF">2025-10-20T19:31:44Z</dcterms:modified>
  <cp:category/>
  <cp:contentStatus/>
</cp:coreProperties>
</file>