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https://fiducoldexsa-my.sharepoint.com/personal/jenny_moreno_colombiaproductiva_com/Documents/Fábricas de Productividad/Aplicativo FP/Nuevo Aplicativo FP/"/>
    </mc:Choice>
  </mc:AlternateContent>
  <xr:revisionPtr revIDLastSave="0" documentId="8_{601E6B77-18A9-46B9-AFB6-CDF65A8463FC}" xr6:coauthVersionLast="45" xr6:coauthVersionMax="45" xr10:uidLastSave="{00000000-0000-0000-0000-000000000000}"/>
  <bookViews>
    <workbookView xWindow="-120" yWindow="-120" windowWidth="29040" windowHeight="15840" tabRatio="870" xr2:uid="{00000000-000D-0000-FFFF-FFFF00000000}"/>
  </bookViews>
  <sheets>
    <sheet name="Carátula" sheetId="53" r:id="rId1"/>
    <sheet name="panel" sheetId="28" r:id="rId2"/>
    <sheet name="Radar Situación actual" sheetId="31" r:id="rId3"/>
    <sheet name="Radar Situación Futura" sheetId="52" r:id="rId4"/>
    <sheet name="Matriz" sheetId="33" r:id="rId5"/>
    <sheet name="1. Gestión comercial" sheetId="23" r:id="rId6"/>
    <sheet name="2. Productividad Operacional" sheetId="5" r:id="rId7"/>
    <sheet name="3. Productividad laboral" sheetId="4" r:id="rId8"/>
    <sheet name="4. Eficiencia Energética" sheetId="50" r:id="rId9"/>
    <sheet name="5 Gestión de la Calidad" sheetId="51" r:id="rId10"/>
    <sheet name="6. Desarrollo y Sofisticacion" sheetId="47" r:id="rId11"/>
    <sheet name="7. Transformación digital" sheetId="55" r:id="rId12"/>
    <sheet name="8. Gestión logística" sheetId="24" r:id="rId13"/>
    <sheet name="9. Sostenibilidad ambiental" sheetId="56" r:id="rId14"/>
    <sheet name="Desempeño Financiero" sheetId="57" r:id="rId15"/>
    <sheet name="Sostenibilidad ambiental" sheetId="16" state="hidden" r:id="rId16"/>
    <sheet name="Hoja1" sheetId="54" state="hidden" r:id="rId17"/>
    <sheet name="Liderazgo" sheetId="34" state="hidden" r:id="rId18"/>
  </sheets>
  <externalReferences>
    <externalReference r:id="rId19"/>
    <externalReference r:id="rId20"/>
  </externalReferences>
  <definedNames>
    <definedName name="Año" localSheetId="6">[1]!TAño[Año]</definedName>
    <definedName name="Año" localSheetId="7">[1]!TAño[Año]</definedName>
    <definedName name="Año" localSheetId="9">[1]!TAño[Año]</definedName>
    <definedName name="Año" localSheetId="10">[1]!TAño[Año]</definedName>
    <definedName name="Año" localSheetId="11">[1]!TAño[Año]</definedName>
    <definedName name="Año" localSheetId="13">[1]!TAño[Año]</definedName>
    <definedName name="Año" localSheetId="0">[2]!TAño[Año]</definedName>
    <definedName name="Año" localSheetId="14">[1]!TAño[Año]</definedName>
    <definedName name="Año" localSheetId="4">[1]!TAño[Año]</definedName>
    <definedName name="Año" localSheetId="1">[1]!TAño[Año]</definedName>
    <definedName name="Año" localSheetId="2">[1]!TAño[Año]</definedName>
    <definedName name="Año" localSheetId="3">[1]!TAño[Año]</definedName>
    <definedName name="Año" localSheetId="15">[1]!TAño[Año]</definedName>
    <definedName name="Año">[1]!TAño[Año]</definedName>
    <definedName name="_xlnm.Print_Area" localSheetId="5">'1. Gestión comercial'!$A$1:$M$28</definedName>
    <definedName name="_xlnm.Print_Area" localSheetId="6">'2. Productividad Operacional'!$A$1:$M$69</definedName>
    <definedName name="_xlnm.Print_Area" localSheetId="7">'3. Productividad laboral'!$A$1:$M$46</definedName>
    <definedName name="_xlnm.Print_Area" localSheetId="8">'4. Eficiencia Energética'!$A$1:$M$31</definedName>
    <definedName name="_xlnm.Print_Area" localSheetId="9">'5 Gestión de la Calidad'!$A$1:$M$50</definedName>
    <definedName name="_xlnm.Print_Area" localSheetId="10">'6. Desarrollo y Sofisticacion'!$A$1:$M$39</definedName>
    <definedName name="_xlnm.Print_Area" localSheetId="11">'7. Transformación digital'!$A$1:$M$49</definedName>
    <definedName name="_xlnm.Print_Area" localSheetId="12">'8. Gestión logística'!$A$1:$M$40</definedName>
    <definedName name="_xlnm.Print_Area" localSheetId="13">'9. Sostenibilidad ambiental'!$A$1:$M$25</definedName>
    <definedName name="_xlnm.Print_Area" localSheetId="0">Carátula!$A$1:$AL$25</definedName>
    <definedName name="_xlnm.Print_Area" localSheetId="14">'Desempeño Financiero'!$A$1:$M$32</definedName>
    <definedName name="_xlnm.Print_Area" localSheetId="17">Liderazgo!$A$1:$K$12</definedName>
    <definedName name="_xlnm.Print_Area" localSheetId="4">Matriz!$A$1:$T$25</definedName>
    <definedName name="_xlnm.Print_Area" localSheetId="1">panel!$A$1:$AL$53</definedName>
    <definedName name="_xlnm.Print_Area" localSheetId="2">'Radar Situación actual'!$A$1:$AC$114</definedName>
    <definedName name="_xlnm.Print_Area" localSheetId="3">'Radar Situación Futura'!$A$1:$AC$114</definedName>
    <definedName name="_xlnm.Print_Area" localSheetId="15">'Sostenibilidad ambiental'!$A$1:$M$79</definedName>
    <definedName name="Dias" localSheetId="6">[1]!TDias[Día]</definedName>
    <definedName name="Dias" localSheetId="7">[1]!TDias[Día]</definedName>
    <definedName name="Dias" localSheetId="9">[1]!TDias[Día]</definedName>
    <definedName name="Dias" localSheetId="10">[1]!TDias[Día]</definedName>
    <definedName name="Dias" localSheetId="11">[1]!TDias[Día]</definedName>
    <definedName name="Dias" localSheetId="13">[1]!TDias[Día]</definedName>
    <definedName name="Dias" localSheetId="0">[2]!TDias[Día]</definedName>
    <definedName name="Dias" localSheetId="14">[1]!TDias[Día]</definedName>
    <definedName name="Dias" localSheetId="4">[1]!TDias[Día]</definedName>
    <definedName name="Dias" localSheetId="1">[1]!TDias[Día]</definedName>
    <definedName name="Dias" localSheetId="2">[1]!TDias[Día]</definedName>
    <definedName name="Dias" localSheetId="3">[1]!TDias[Día]</definedName>
    <definedName name="Dias" localSheetId="15">[1]!TDias[Día]</definedName>
    <definedName name="Dias">[1]!TDias[Día]</definedName>
    <definedName name="Logomarca" localSheetId="6">#REF!</definedName>
    <definedName name="Logomarca" localSheetId="7">#REF!</definedName>
    <definedName name="Logomarca" localSheetId="8">#REF!</definedName>
    <definedName name="Logomarca" localSheetId="9">#REF!</definedName>
    <definedName name="Logomarca" localSheetId="10">#REF!</definedName>
    <definedName name="Logomarca" localSheetId="11">#REF!</definedName>
    <definedName name="Logomarca" localSheetId="12">#REF!</definedName>
    <definedName name="Logomarca" localSheetId="13">#REF!</definedName>
    <definedName name="Logomarca" localSheetId="0">#REF!</definedName>
    <definedName name="Logomarca" localSheetId="14">#REF!</definedName>
    <definedName name="Logomarca" localSheetId="17">#REF!</definedName>
    <definedName name="Logomarca" localSheetId="4">#REF!</definedName>
    <definedName name="Logomarca" localSheetId="1">#REF!</definedName>
    <definedName name="Logomarca" localSheetId="2">#REF!</definedName>
    <definedName name="Logomarca" localSheetId="3">#REF!</definedName>
    <definedName name="Logomarca" localSheetId="15">#REF!</definedName>
    <definedName name="Logomarca">#REF!</definedName>
    <definedName name="Mes" localSheetId="6">[1]!TMeses[Mes]</definedName>
    <definedName name="Mes" localSheetId="7">[1]!TMeses[Mes]</definedName>
    <definedName name="Mes" localSheetId="9">[1]!TMeses[Mes]</definedName>
    <definedName name="Mes" localSheetId="10">[1]!TMeses[Mes]</definedName>
    <definedName name="Mes" localSheetId="11">[1]!TMeses[Mes]</definedName>
    <definedName name="Mes" localSheetId="13">[1]!TMeses[Mes]</definedName>
    <definedName name="Mes" localSheetId="0">[2]!TMeses[Mes]</definedName>
    <definedName name="Mes" localSheetId="14">[1]!TMeses[Mes]</definedName>
    <definedName name="Mes" localSheetId="4">[1]!TMeses[Mes]</definedName>
    <definedName name="Mes" localSheetId="1">[1]!TMeses[Mes]</definedName>
    <definedName name="Mes" localSheetId="2">[1]!TMeses[Mes]</definedName>
    <definedName name="Mes" localSheetId="3">[1]!TMeses[Mes]</definedName>
    <definedName name="Mes" localSheetId="15">[1]!TMeses[Mes]</definedName>
    <definedName name="Mes">[1]!TMeses[Mes]</definedName>
    <definedName name="Print_Area" localSheetId="11">'7. Transformación digital'!$A$1:$M$50</definedName>
    <definedName name="_xlnm.Print_Titles" localSheetId="5">'1. Gestión comercial'!$1:$2</definedName>
    <definedName name="_xlnm.Print_Titles" localSheetId="6">'2. Productividad Operacional'!$1:$2</definedName>
    <definedName name="_xlnm.Print_Titles" localSheetId="7">'3. Productividad laboral'!$1:$2</definedName>
    <definedName name="_xlnm.Print_Titles" localSheetId="8">'4. Eficiencia Energética'!$1:$2</definedName>
    <definedName name="_xlnm.Print_Titles" localSheetId="9">'5 Gestión de la Calidad'!$1:$2</definedName>
    <definedName name="_xlnm.Print_Titles" localSheetId="10">'6. Desarrollo y Sofisticacion'!$1:$2</definedName>
    <definedName name="_xlnm.Print_Titles" localSheetId="11">'7. Transformación digital'!$1:$2</definedName>
    <definedName name="_xlnm.Print_Titles" localSheetId="12">'8. Gestión logística'!$1:$2</definedName>
    <definedName name="_xlnm.Print_Titles" localSheetId="13">'9. Sostenibilidad ambiental'!$1:$2</definedName>
    <definedName name="_xlnm.Print_Titles" localSheetId="15">'Sostenibilidad ambiental'!$1:$2</definedName>
    <definedName name="TProp" localSheetId="6">[1]!Proponente[Tipo proponente]</definedName>
    <definedName name="TProp" localSheetId="7">[1]!Proponente[Tipo proponente]</definedName>
    <definedName name="TProp" localSheetId="9">[1]!Proponente[Tipo proponente]</definedName>
    <definedName name="TProp" localSheetId="10">[1]!Proponente[Tipo proponente]</definedName>
    <definedName name="TProp" localSheetId="11">[1]!Proponente[Tipo proponente]</definedName>
    <definedName name="TProp" localSheetId="13">[1]!Proponente[Tipo proponente]</definedName>
    <definedName name="TProp" localSheetId="0">[2]!Proponente[Tipo proponente]</definedName>
    <definedName name="TProp" localSheetId="14">[1]!Proponente[Tipo proponente]</definedName>
    <definedName name="TProp" localSheetId="4">[1]!Proponente[Tipo proponente]</definedName>
    <definedName name="TProp" localSheetId="1">[1]!Proponente[Tipo proponente]</definedName>
    <definedName name="TProp" localSheetId="2">[1]!Proponente[Tipo proponente]</definedName>
    <definedName name="TProp" localSheetId="3">[1]!Proponente[Tipo proponente]</definedName>
    <definedName name="TProp" localSheetId="15">[1]!Proponente[Tipo proponente]</definedName>
    <definedName name="TProp">[1]!Proponente[Tipo proponente]</definedName>
    <definedName name="TProy" localSheetId="6">[1]!Proyecto[proyecto]</definedName>
    <definedName name="TProy" localSheetId="7">[1]!Proyecto[proyecto]</definedName>
    <definedName name="TProy" localSheetId="9">[1]!Proyecto[proyecto]</definedName>
    <definedName name="TProy" localSheetId="10">[1]!Proyecto[proyecto]</definedName>
    <definedName name="TProy" localSheetId="11">[1]!Proyecto[proyecto]</definedName>
    <definedName name="TProy" localSheetId="13">[1]!Proyecto[proyecto]</definedName>
    <definedName name="TProy" localSheetId="0">[2]!Proyecto[proyecto]</definedName>
    <definedName name="TProy" localSheetId="14">[1]!Proyecto[proyecto]</definedName>
    <definedName name="TProy" localSheetId="4">[1]!Proyecto[proyecto]</definedName>
    <definedName name="TProy" localSheetId="1">[1]!Proyecto[proyecto]</definedName>
    <definedName name="TProy" localSheetId="2">[1]!Proyecto[proyecto]</definedName>
    <definedName name="TProy" localSheetId="3">[1]!Proyecto[proyecto]</definedName>
    <definedName name="TProy" localSheetId="15">[1]!Proyecto[proyecto]</definedName>
    <definedName name="TProy">[1]!Proyecto[proyecto]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6" i="31" l="1"/>
  <c r="C21" i="33"/>
  <c r="Y5" i="31" l="1"/>
  <c r="Z5" i="31"/>
  <c r="AA5" i="31"/>
  <c r="AB5" i="31"/>
  <c r="X5" i="31"/>
  <c r="X7" i="31"/>
  <c r="Y7" i="31"/>
  <c r="I13" i="23" l="1"/>
  <c r="H13" i="23"/>
  <c r="G13" i="23"/>
  <c r="F13" i="23"/>
  <c r="I12" i="23"/>
  <c r="H12" i="23"/>
  <c r="G12" i="23"/>
  <c r="F12" i="23"/>
  <c r="E6" i="57" l="1"/>
  <c r="J70" i="31" l="1"/>
  <c r="K70" i="31"/>
  <c r="L70" i="31"/>
  <c r="M70" i="31"/>
  <c r="I70" i="31"/>
  <c r="Y28" i="31"/>
  <c r="Z28" i="31"/>
  <c r="AA28" i="31"/>
  <c r="AB28" i="31"/>
  <c r="Q15" i="31"/>
  <c r="X28" i="31"/>
  <c r="Y23" i="31"/>
  <c r="Z23" i="31"/>
  <c r="AA23" i="31"/>
  <c r="AB23" i="31"/>
  <c r="X23" i="31"/>
  <c r="Y22" i="31"/>
  <c r="Z22" i="31"/>
  <c r="AA22" i="31"/>
  <c r="AB22" i="31"/>
  <c r="X22" i="31"/>
  <c r="Q51" i="31" l="1"/>
  <c r="C19" i="33"/>
  <c r="C20" i="33"/>
  <c r="E14" i="57"/>
  <c r="E20" i="57"/>
  <c r="I10" i="23" l="1"/>
  <c r="I9" i="23" l="1"/>
  <c r="H9" i="23"/>
  <c r="G9" i="23"/>
  <c r="F9" i="23"/>
  <c r="J19" i="31" l="1"/>
  <c r="K19" i="31"/>
  <c r="L19" i="31"/>
  <c r="M19" i="31"/>
  <c r="I19" i="31"/>
  <c r="J6" i="31" l="1"/>
  <c r="K6" i="31"/>
  <c r="L6" i="31"/>
  <c r="M6" i="31"/>
  <c r="I6" i="31"/>
  <c r="B6" i="31"/>
  <c r="F10" i="23"/>
  <c r="G10" i="23"/>
  <c r="J72" i="31" l="1"/>
  <c r="K72" i="31"/>
  <c r="L72" i="31"/>
  <c r="M72" i="31"/>
  <c r="I72" i="31"/>
  <c r="J69" i="31"/>
  <c r="K69" i="31"/>
  <c r="L69" i="31"/>
  <c r="M69" i="31"/>
  <c r="I69" i="31"/>
  <c r="B69" i="31"/>
  <c r="J25" i="31"/>
  <c r="K25" i="31"/>
  <c r="L25" i="31"/>
  <c r="M25" i="31"/>
  <c r="I25" i="31"/>
  <c r="J22" i="31"/>
  <c r="K22" i="31"/>
  <c r="L22" i="31"/>
  <c r="M22" i="31"/>
  <c r="I22" i="31"/>
  <c r="J20" i="31" l="1"/>
  <c r="K20" i="31"/>
  <c r="L20" i="31"/>
  <c r="M20" i="31"/>
  <c r="I20" i="31"/>
  <c r="J18" i="31"/>
  <c r="K18" i="31"/>
  <c r="L18" i="31"/>
  <c r="M18" i="31"/>
  <c r="I18" i="31"/>
  <c r="J16" i="31"/>
  <c r="K16" i="31"/>
  <c r="L16" i="31"/>
  <c r="M16" i="31"/>
  <c r="I16" i="31"/>
  <c r="J15" i="31"/>
  <c r="K15" i="31"/>
  <c r="L15" i="31"/>
  <c r="M15" i="31"/>
  <c r="I15" i="31"/>
  <c r="J14" i="31"/>
  <c r="K14" i="31"/>
  <c r="L14" i="31"/>
  <c r="M14" i="31"/>
  <c r="I14" i="31"/>
  <c r="J13" i="31"/>
  <c r="K13" i="31"/>
  <c r="L13" i="31"/>
  <c r="M13" i="31"/>
  <c r="I13" i="31"/>
  <c r="J10" i="31"/>
  <c r="K10" i="31"/>
  <c r="L10" i="31"/>
  <c r="M10" i="31"/>
  <c r="J9" i="31"/>
  <c r="K9" i="31"/>
  <c r="L9" i="31"/>
  <c r="M9" i="31"/>
  <c r="J8" i="31"/>
  <c r="K8" i="31"/>
  <c r="L8" i="31"/>
  <c r="M8" i="31"/>
  <c r="J7" i="31"/>
  <c r="K7" i="31"/>
  <c r="L7" i="31"/>
  <c r="M7" i="31"/>
  <c r="J5" i="31"/>
  <c r="K5" i="31"/>
  <c r="L5" i="31"/>
  <c r="M5" i="31"/>
  <c r="I10" i="31"/>
  <c r="I9" i="31"/>
  <c r="I8" i="31"/>
  <c r="I7" i="31"/>
  <c r="I5" i="31"/>
  <c r="J4" i="31"/>
  <c r="K4" i="31"/>
  <c r="L4" i="31"/>
  <c r="M4" i="31"/>
  <c r="I4" i="31"/>
  <c r="I35" i="31"/>
  <c r="N3" i="31" l="1"/>
  <c r="AB30" i="31"/>
  <c r="AA30" i="31"/>
  <c r="Z30" i="31"/>
  <c r="Y30" i="31"/>
  <c r="X30" i="31"/>
  <c r="AB34" i="31"/>
  <c r="AA34" i="31"/>
  <c r="Z34" i="31"/>
  <c r="Y34" i="31"/>
  <c r="X34" i="31"/>
  <c r="C17" i="33"/>
  <c r="C16" i="33"/>
  <c r="C11" i="33"/>
  <c r="C10" i="33"/>
  <c r="C15" i="33"/>
  <c r="C14" i="33"/>
  <c r="C12" i="33"/>
  <c r="Y20" i="31" l="1"/>
  <c r="Z20" i="31"/>
  <c r="AA20" i="31"/>
  <c r="AB20" i="31"/>
  <c r="X20" i="31"/>
  <c r="Y21" i="31"/>
  <c r="Z21" i="31"/>
  <c r="AA21" i="31"/>
  <c r="AB21" i="31"/>
  <c r="X21" i="31"/>
  <c r="J64" i="31" l="1"/>
  <c r="K64" i="31"/>
  <c r="L64" i="31"/>
  <c r="M64" i="31"/>
  <c r="J65" i="31"/>
  <c r="K65" i="31"/>
  <c r="L65" i="31"/>
  <c r="M65" i="31"/>
  <c r="J66" i="31"/>
  <c r="K66" i="31"/>
  <c r="L66" i="31"/>
  <c r="M66" i="31"/>
  <c r="J67" i="31"/>
  <c r="K67" i="31"/>
  <c r="L67" i="31"/>
  <c r="M67" i="31"/>
  <c r="J68" i="31"/>
  <c r="K68" i="31"/>
  <c r="L68" i="31"/>
  <c r="M68" i="31"/>
  <c r="J71" i="31"/>
  <c r="K71" i="31"/>
  <c r="L71" i="31"/>
  <c r="M71" i="31"/>
  <c r="J73" i="31"/>
  <c r="K73" i="31"/>
  <c r="L73" i="31"/>
  <c r="M73" i="31"/>
  <c r="J74" i="31"/>
  <c r="K74" i="31"/>
  <c r="L74" i="31"/>
  <c r="M74" i="31"/>
  <c r="I74" i="31"/>
  <c r="I73" i="31"/>
  <c r="I71" i="31"/>
  <c r="I68" i="31"/>
  <c r="I67" i="31"/>
  <c r="I66" i="31"/>
  <c r="I65" i="31"/>
  <c r="I64" i="31"/>
  <c r="J63" i="31"/>
  <c r="N60" i="31" s="1"/>
  <c r="K63" i="31"/>
  <c r="L63" i="31"/>
  <c r="M63" i="31"/>
  <c r="I63" i="31"/>
  <c r="J62" i="31"/>
  <c r="K62" i="31"/>
  <c r="L62" i="31"/>
  <c r="M62" i="31"/>
  <c r="I62" i="31"/>
  <c r="I61" i="31"/>
  <c r="J61" i="31"/>
  <c r="K61" i="31"/>
  <c r="L61" i="31"/>
  <c r="M61" i="31"/>
  <c r="B13" i="31"/>
  <c r="M33" i="31" l="1"/>
  <c r="L33" i="31"/>
  <c r="K33" i="31"/>
  <c r="J33" i="31"/>
  <c r="I33" i="31"/>
  <c r="M32" i="31"/>
  <c r="L32" i="31"/>
  <c r="K32" i="31"/>
  <c r="J32" i="31"/>
  <c r="I32" i="31"/>
  <c r="M31" i="31"/>
  <c r="L31" i="31"/>
  <c r="K31" i="31"/>
  <c r="J31" i="31"/>
  <c r="I31" i="31"/>
  <c r="M30" i="31"/>
  <c r="L30" i="31"/>
  <c r="K30" i="31"/>
  <c r="J30" i="31"/>
  <c r="I30" i="31"/>
  <c r="M29" i="31"/>
  <c r="L29" i="31"/>
  <c r="K29" i="31"/>
  <c r="J29" i="31"/>
  <c r="I29" i="31"/>
  <c r="M27" i="31"/>
  <c r="L27" i="31"/>
  <c r="K27" i="31"/>
  <c r="J27" i="31"/>
  <c r="I27" i="31"/>
  <c r="M24" i="31"/>
  <c r="L24" i="31"/>
  <c r="K24" i="31"/>
  <c r="J24" i="31"/>
  <c r="I24" i="31"/>
  <c r="AB33" i="31"/>
  <c r="AA33" i="31"/>
  <c r="Z33" i="31"/>
  <c r="Y33" i="31"/>
  <c r="X33" i="31"/>
  <c r="M17" i="31"/>
  <c r="L17" i="31"/>
  <c r="K17" i="31"/>
  <c r="J17" i="31"/>
  <c r="I17" i="31"/>
  <c r="C9" i="33"/>
  <c r="C13" i="33" l="1"/>
  <c r="Z6" i="52" l="1"/>
  <c r="Y6" i="52"/>
  <c r="X6" i="52"/>
  <c r="X7" i="52"/>
  <c r="Y7" i="52"/>
  <c r="Z7" i="52"/>
  <c r="X8" i="52"/>
  <c r="Y8" i="52"/>
  <c r="Z8" i="52"/>
  <c r="X9" i="52"/>
  <c r="Y9" i="52"/>
  <c r="Z9" i="52"/>
  <c r="X10" i="52"/>
  <c r="Y10" i="52"/>
  <c r="Z10" i="52"/>
  <c r="X11" i="52"/>
  <c r="Y11" i="52"/>
  <c r="Z11" i="52"/>
  <c r="X12" i="52"/>
  <c r="Y12" i="52"/>
  <c r="Z12" i="52"/>
  <c r="X13" i="52"/>
  <c r="Y13" i="52"/>
  <c r="Z13" i="52"/>
  <c r="X14" i="52"/>
  <c r="Y14" i="52"/>
  <c r="Z14" i="52"/>
  <c r="X15" i="52"/>
  <c r="Y15" i="52"/>
  <c r="Z15" i="52"/>
  <c r="K15" i="52"/>
  <c r="J15" i="52"/>
  <c r="I15" i="52"/>
  <c r="K13" i="52"/>
  <c r="J13" i="52"/>
  <c r="I13" i="52"/>
  <c r="M82" i="31"/>
  <c r="L82" i="31"/>
  <c r="K82" i="31"/>
  <c r="J82" i="31"/>
  <c r="I82" i="31"/>
  <c r="M81" i="31"/>
  <c r="L81" i="31"/>
  <c r="K81" i="31"/>
  <c r="J81" i="31"/>
  <c r="I81" i="31"/>
  <c r="M80" i="31"/>
  <c r="L80" i="31"/>
  <c r="K80" i="31"/>
  <c r="J80" i="31"/>
  <c r="I80" i="31"/>
  <c r="M79" i="31"/>
  <c r="L79" i="31"/>
  <c r="K79" i="31"/>
  <c r="J79" i="31"/>
  <c r="I79" i="31"/>
  <c r="M78" i="31"/>
  <c r="L78" i="31"/>
  <c r="K78" i="31"/>
  <c r="J78" i="31"/>
  <c r="I78" i="31"/>
  <c r="M77" i="31"/>
  <c r="L77" i="31"/>
  <c r="K77" i="31"/>
  <c r="J77" i="31"/>
  <c r="I77" i="31"/>
  <c r="M76" i="31"/>
  <c r="L76" i="31"/>
  <c r="K76" i="31"/>
  <c r="J76" i="31"/>
  <c r="I76" i="31"/>
  <c r="K82" i="52"/>
  <c r="J82" i="52"/>
  <c r="I82" i="52"/>
  <c r="K81" i="52"/>
  <c r="J81" i="52"/>
  <c r="I81" i="52"/>
  <c r="K80" i="52"/>
  <c r="J80" i="52"/>
  <c r="I80" i="52"/>
  <c r="K79" i="52"/>
  <c r="J79" i="52"/>
  <c r="I79" i="52"/>
  <c r="K78" i="52"/>
  <c r="J78" i="52"/>
  <c r="I78" i="52"/>
  <c r="K77" i="52"/>
  <c r="J77" i="52"/>
  <c r="I77" i="52"/>
  <c r="K76" i="52"/>
  <c r="J76" i="52"/>
  <c r="I76" i="52"/>
  <c r="L75" i="52" s="1"/>
  <c r="B82" i="52"/>
  <c r="B81" i="52"/>
  <c r="B80" i="52"/>
  <c r="B79" i="52"/>
  <c r="B78" i="52"/>
  <c r="B77" i="52"/>
  <c r="B76" i="52"/>
  <c r="B74" i="52"/>
  <c r="B73" i="52"/>
  <c r="B72" i="52"/>
  <c r="B71" i="52"/>
  <c r="B70" i="52"/>
  <c r="B69" i="52"/>
  <c r="B67" i="52"/>
  <c r="B63" i="52"/>
  <c r="B62" i="52"/>
  <c r="B61" i="52"/>
  <c r="Q28" i="52"/>
  <c r="Q27" i="52"/>
  <c r="Q26" i="52"/>
  <c r="Q25" i="52"/>
  <c r="Q24" i="52"/>
  <c r="Q23" i="52"/>
  <c r="Q22" i="52"/>
  <c r="Q21" i="52"/>
  <c r="Q20" i="52"/>
  <c r="Q19" i="52"/>
  <c r="Q18" i="52"/>
  <c r="Q17" i="52"/>
  <c r="Q15" i="52"/>
  <c r="Q14" i="52"/>
  <c r="Q13" i="52"/>
  <c r="Q12" i="52"/>
  <c r="Q11" i="52"/>
  <c r="Q10" i="52"/>
  <c r="Q9" i="52"/>
  <c r="Q8" i="52"/>
  <c r="Q7" i="52"/>
  <c r="Q6" i="52"/>
  <c r="Q5" i="52"/>
  <c r="Q4" i="52"/>
  <c r="AB15" i="31"/>
  <c r="AA15" i="31"/>
  <c r="Z15" i="31"/>
  <c r="Y15" i="31"/>
  <c r="X15" i="31"/>
  <c r="AB14" i="31"/>
  <c r="AA14" i="31"/>
  <c r="Z14" i="31"/>
  <c r="Y14" i="31"/>
  <c r="X14" i="31"/>
  <c r="AB13" i="31"/>
  <c r="AA13" i="31"/>
  <c r="Z13" i="31"/>
  <c r="Y13" i="31"/>
  <c r="X13" i="31"/>
  <c r="AB12" i="31"/>
  <c r="AA12" i="31"/>
  <c r="Z12" i="31"/>
  <c r="Y12" i="31"/>
  <c r="X12" i="31"/>
  <c r="AB11" i="31"/>
  <c r="AA11" i="31"/>
  <c r="Z11" i="31"/>
  <c r="Y11" i="31"/>
  <c r="X11" i="31"/>
  <c r="AB10" i="31"/>
  <c r="AA10" i="31"/>
  <c r="Z10" i="31"/>
  <c r="Y10" i="31"/>
  <c r="X10" i="31"/>
  <c r="AB9" i="31"/>
  <c r="AA9" i="31"/>
  <c r="Z9" i="31"/>
  <c r="Y9" i="31"/>
  <c r="X9" i="31"/>
  <c r="AB8" i="31"/>
  <c r="AA8" i="31"/>
  <c r="Z8" i="31"/>
  <c r="Y8" i="31"/>
  <c r="X8" i="31"/>
  <c r="AB7" i="31"/>
  <c r="AA7" i="31"/>
  <c r="Z7" i="31"/>
  <c r="AB6" i="31"/>
  <c r="AA6" i="31"/>
  <c r="Z6" i="31"/>
  <c r="Y6" i="31"/>
  <c r="X6" i="31"/>
  <c r="B82" i="31"/>
  <c r="B81" i="31"/>
  <c r="B80" i="31"/>
  <c r="B79" i="31"/>
  <c r="B78" i="31"/>
  <c r="B77" i="31"/>
  <c r="B76" i="31"/>
  <c r="Q14" i="31"/>
  <c r="Q13" i="31"/>
  <c r="Q12" i="31"/>
  <c r="Q11" i="31"/>
  <c r="Q10" i="31"/>
  <c r="Q9" i="31"/>
  <c r="Q8" i="31"/>
  <c r="Q7" i="31"/>
  <c r="Q6" i="31"/>
  <c r="Q5" i="31"/>
  <c r="M75" i="52" l="1"/>
  <c r="N75" i="31"/>
  <c r="N75" i="52"/>
  <c r="Z30" i="52"/>
  <c r="Y30" i="52"/>
  <c r="X30" i="52"/>
  <c r="Z31" i="52"/>
  <c r="Y31" i="52"/>
  <c r="X31" i="52"/>
  <c r="AB31" i="31"/>
  <c r="AA31" i="31"/>
  <c r="Z31" i="31"/>
  <c r="Y31" i="31"/>
  <c r="X31" i="31"/>
  <c r="Q69" i="52" l="1"/>
  <c r="Q68" i="52"/>
  <c r="Q67" i="52"/>
  <c r="Q66" i="52"/>
  <c r="Q65" i="52"/>
  <c r="Q64" i="52"/>
  <c r="Q63" i="52"/>
  <c r="Q62" i="52"/>
  <c r="Z69" i="52"/>
  <c r="Y69" i="52"/>
  <c r="X69" i="52"/>
  <c r="K74" i="52"/>
  <c r="K73" i="52"/>
  <c r="K72" i="52"/>
  <c r="K71" i="52"/>
  <c r="K70" i="52"/>
  <c r="K69" i="52"/>
  <c r="K68" i="52"/>
  <c r="K67" i="52"/>
  <c r="K66" i="52"/>
  <c r="K65" i="52"/>
  <c r="K64" i="52"/>
  <c r="K63" i="52"/>
  <c r="K62" i="52"/>
  <c r="K61" i="52"/>
  <c r="J74" i="52"/>
  <c r="J73" i="52"/>
  <c r="J72" i="52"/>
  <c r="J71" i="52"/>
  <c r="J70" i="52"/>
  <c r="J69" i="52"/>
  <c r="J68" i="52"/>
  <c r="J67" i="52"/>
  <c r="J66" i="52"/>
  <c r="J65" i="52"/>
  <c r="J64" i="52"/>
  <c r="J63" i="52"/>
  <c r="J62" i="52"/>
  <c r="J61" i="52"/>
  <c r="I74" i="52"/>
  <c r="I73" i="52"/>
  <c r="I72" i="52"/>
  <c r="I71" i="52"/>
  <c r="I70" i="52"/>
  <c r="I69" i="52"/>
  <c r="I68" i="52"/>
  <c r="I67" i="52"/>
  <c r="I66" i="52"/>
  <c r="I65" i="52"/>
  <c r="I64" i="52"/>
  <c r="I63" i="52"/>
  <c r="I62" i="52"/>
  <c r="I61" i="52"/>
  <c r="Z52" i="52"/>
  <c r="Z51" i="52"/>
  <c r="Z50" i="52"/>
  <c r="Z49" i="52"/>
  <c r="Z48" i="52"/>
  <c r="Z47" i="52"/>
  <c r="Z46" i="52"/>
  <c r="Z45" i="52"/>
  <c r="Z44" i="52"/>
  <c r="Z43" i="52"/>
  <c r="Z41" i="52"/>
  <c r="Z40" i="52"/>
  <c r="Z39" i="52"/>
  <c r="Z38" i="52"/>
  <c r="Z37" i="52"/>
  <c r="Z36" i="52"/>
  <c r="Z35" i="52"/>
  <c r="Z34" i="52"/>
  <c r="Z33" i="52"/>
  <c r="Z32" i="52"/>
  <c r="Z28" i="52"/>
  <c r="Z27" i="52"/>
  <c r="Z26" i="52"/>
  <c r="Z25" i="52"/>
  <c r="Z24" i="52"/>
  <c r="Z23" i="52"/>
  <c r="Z22" i="52"/>
  <c r="Z21" i="52"/>
  <c r="Z20" i="52"/>
  <c r="Z19" i="52"/>
  <c r="Z18" i="52"/>
  <c r="Z17" i="52"/>
  <c r="Z5" i="52"/>
  <c r="Z4" i="52"/>
  <c r="Y52" i="52"/>
  <c r="Y51" i="52"/>
  <c r="Y50" i="52"/>
  <c r="Y49" i="52"/>
  <c r="Y48" i="52"/>
  <c r="Y47" i="52"/>
  <c r="Y46" i="52"/>
  <c r="Y45" i="52"/>
  <c r="Y44" i="52"/>
  <c r="Y43" i="52"/>
  <c r="Y41" i="52"/>
  <c r="Y40" i="52"/>
  <c r="Y39" i="52"/>
  <c r="Y38" i="52"/>
  <c r="Y37" i="52"/>
  <c r="Y36" i="52"/>
  <c r="Y35" i="52"/>
  <c r="Y34" i="52"/>
  <c r="Y33" i="52"/>
  <c r="Y32" i="52"/>
  <c r="Y28" i="52"/>
  <c r="Y27" i="52"/>
  <c r="Y26" i="52"/>
  <c r="Y25" i="52"/>
  <c r="Y24" i="52"/>
  <c r="Y23" i="52"/>
  <c r="Y22" i="52"/>
  <c r="Y21" i="52"/>
  <c r="Y20" i="52"/>
  <c r="Y19" i="52"/>
  <c r="Y18" i="52"/>
  <c r="Y17" i="52"/>
  <c r="Y5" i="52"/>
  <c r="Y4" i="52"/>
  <c r="X52" i="52"/>
  <c r="X51" i="52"/>
  <c r="X50" i="52"/>
  <c r="X49" i="52"/>
  <c r="X48" i="52"/>
  <c r="X47" i="52"/>
  <c r="X46" i="52"/>
  <c r="X45" i="52"/>
  <c r="X44" i="52"/>
  <c r="X43" i="52"/>
  <c r="X41" i="52"/>
  <c r="X40" i="52"/>
  <c r="X39" i="52"/>
  <c r="X38" i="52"/>
  <c r="X37" i="52"/>
  <c r="X36" i="52"/>
  <c r="X35" i="52"/>
  <c r="X34" i="52"/>
  <c r="X33" i="52"/>
  <c r="X32" i="52"/>
  <c r="X28" i="52"/>
  <c r="X27" i="52"/>
  <c r="X26" i="52"/>
  <c r="X25" i="52"/>
  <c r="X24" i="52"/>
  <c r="X23" i="52"/>
  <c r="X22" i="52"/>
  <c r="X21" i="52"/>
  <c r="X20" i="52"/>
  <c r="X19" i="52"/>
  <c r="X18" i="52"/>
  <c r="X17" i="52"/>
  <c r="X5" i="52"/>
  <c r="X4" i="52"/>
  <c r="K49" i="52"/>
  <c r="K48" i="52"/>
  <c r="K47" i="52"/>
  <c r="K46" i="52"/>
  <c r="K45" i="52"/>
  <c r="K44" i="52"/>
  <c r="K43" i="52"/>
  <c r="K42" i="52"/>
  <c r="K41" i="52"/>
  <c r="K40" i="52"/>
  <c r="K39" i="52"/>
  <c r="K38" i="52"/>
  <c r="K37" i="52"/>
  <c r="K36" i="52"/>
  <c r="K35" i="52"/>
  <c r="K33" i="52"/>
  <c r="K32" i="52"/>
  <c r="K31" i="52"/>
  <c r="K30" i="52"/>
  <c r="K29" i="52"/>
  <c r="K27" i="52"/>
  <c r="N26" i="52" s="1"/>
  <c r="K25" i="52"/>
  <c r="K24" i="52"/>
  <c r="K22" i="52"/>
  <c r="N21" i="52" s="1"/>
  <c r="K20" i="52"/>
  <c r="K19" i="52"/>
  <c r="K18" i="52"/>
  <c r="K17" i="52"/>
  <c r="K16" i="52"/>
  <c r="K14" i="52"/>
  <c r="K10" i="52"/>
  <c r="K9" i="52"/>
  <c r="K8" i="52"/>
  <c r="K7" i="52"/>
  <c r="K6" i="52"/>
  <c r="K5" i="52"/>
  <c r="K4" i="52"/>
  <c r="J49" i="52"/>
  <c r="J48" i="52"/>
  <c r="J47" i="52"/>
  <c r="J46" i="52"/>
  <c r="J45" i="52"/>
  <c r="J44" i="52"/>
  <c r="J43" i="52"/>
  <c r="J42" i="52"/>
  <c r="J41" i="52"/>
  <c r="J40" i="52"/>
  <c r="J39" i="52"/>
  <c r="J38" i="52"/>
  <c r="J37" i="52"/>
  <c r="J36" i="52"/>
  <c r="J35" i="52"/>
  <c r="J33" i="52"/>
  <c r="J32" i="52"/>
  <c r="J31" i="52"/>
  <c r="J30" i="52"/>
  <c r="J29" i="52"/>
  <c r="J27" i="52"/>
  <c r="M26" i="52" s="1"/>
  <c r="J25" i="52"/>
  <c r="J24" i="52"/>
  <c r="J22" i="52"/>
  <c r="M21" i="52" s="1"/>
  <c r="J20" i="52"/>
  <c r="J19" i="52"/>
  <c r="J18" i="52"/>
  <c r="J17" i="52"/>
  <c r="J16" i="52"/>
  <c r="J14" i="52"/>
  <c r="J10" i="52"/>
  <c r="J9" i="52"/>
  <c r="J8" i="52"/>
  <c r="J7" i="52"/>
  <c r="J6" i="52"/>
  <c r="J5" i="52"/>
  <c r="J4" i="52"/>
  <c r="I49" i="52"/>
  <c r="I48" i="52"/>
  <c r="I47" i="52"/>
  <c r="I46" i="52"/>
  <c r="I45" i="52"/>
  <c r="I44" i="52"/>
  <c r="I43" i="52"/>
  <c r="I42" i="52"/>
  <c r="I41" i="52"/>
  <c r="I40" i="52"/>
  <c r="I39" i="52"/>
  <c r="I38" i="52"/>
  <c r="I37" i="52"/>
  <c r="I36" i="52"/>
  <c r="I35" i="52"/>
  <c r="I33" i="52"/>
  <c r="I32" i="52"/>
  <c r="I31" i="52"/>
  <c r="I30" i="52"/>
  <c r="I29" i="52"/>
  <c r="I27" i="52"/>
  <c r="L26" i="52" s="1"/>
  <c r="I25" i="52"/>
  <c r="I24" i="52"/>
  <c r="I22" i="52"/>
  <c r="L21" i="52" s="1"/>
  <c r="I20" i="52"/>
  <c r="I19" i="52"/>
  <c r="I18" i="52"/>
  <c r="I17" i="52"/>
  <c r="I16" i="52"/>
  <c r="I14" i="52"/>
  <c r="I10" i="52"/>
  <c r="I9" i="52"/>
  <c r="I8" i="52"/>
  <c r="I7" i="52"/>
  <c r="I6" i="52"/>
  <c r="I5" i="52"/>
  <c r="I4" i="52"/>
  <c r="Q52" i="52"/>
  <c r="Q51" i="52"/>
  <c r="Q50" i="52"/>
  <c r="Q49" i="52"/>
  <c r="Q48" i="52"/>
  <c r="Q47" i="52"/>
  <c r="Q46" i="52"/>
  <c r="Q45" i="52"/>
  <c r="Q44" i="52"/>
  <c r="Q43" i="52"/>
  <c r="Q41" i="52"/>
  <c r="Q40" i="52"/>
  <c r="Q39" i="52"/>
  <c r="Q38" i="52"/>
  <c r="Q37" i="52"/>
  <c r="Q36" i="52"/>
  <c r="Q35" i="52"/>
  <c r="Q34" i="52"/>
  <c r="Q33" i="52"/>
  <c r="Q32" i="52"/>
  <c r="Q30" i="52"/>
  <c r="B49" i="52"/>
  <c r="B48" i="52"/>
  <c r="B46" i="52"/>
  <c r="B45" i="52"/>
  <c r="B44" i="52"/>
  <c r="B43" i="52"/>
  <c r="B42" i="52"/>
  <c r="B41" i="52"/>
  <c r="B40" i="52"/>
  <c r="B39" i="52"/>
  <c r="B37" i="52"/>
  <c r="B35" i="52"/>
  <c r="B33" i="52"/>
  <c r="B32" i="52"/>
  <c r="B31" i="52"/>
  <c r="B30" i="52"/>
  <c r="B29" i="52"/>
  <c r="B27" i="52"/>
  <c r="B25" i="52"/>
  <c r="B24" i="52"/>
  <c r="B22" i="52"/>
  <c r="B20" i="52"/>
  <c r="B19" i="52"/>
  <c r="B18" i="52"/>
  <c r="B16" i="52"/>
  <c r="B13" i="52"/>
  <c r="B10" i="52"/>
  <c r="B9" i="52"/>
  <c r="B8" i="52"/>
  <c r="B7" i="52"/>
  <c r="B6" i="52"/>
  <c r="B5" i="52"/>
  <c r="B4" i="52"/>
  <c r="X69" i="31"/>
  <c r="Q69" i="31"/>
  <c r="Q68" i="31"/>
  <c r="Q67" i="31"/>
  <c r="Q66" i="31"/>
  <c r="Q65" i="31"/>
  <c r="Q64" i="31"/>
  <c r="Q63" i="31"/>
  <c r="Q62" i="31"/>
  <c r="AB52" i="31"/>
  <c r="AA52" i="31"/>
  <c r="Z52" i="31"/>
  <c r="Y52" i="31"/>
  <c r="AB51" i="31"/>
  <c r="AA51" i="31"/>
  <c r="Z51" i="31"/>
  <c r="Y51" i="31"/>
  <c r="AB50" i="31"/>
  <c r="AA50" i="31"/>
  <c r="Z50" i="31"/>
  <c r="Y50" i="31"/>
  <c r="AB49" i="31"/>
  <c r="AA49" i="31"/>
  <c r="Z49" i="31"/>
  <c r="Y49" i="31"/>
  <c r="AB48" i="31"/>
  <c r="AA48" i="31"/>
  <c r="Z48" i="31"/>
  <c r="Y48" i="31"/>
  <c r="AB47" i="31"/>
  <c r="AA47" i="31"/>
  <c r="Z47" i="31"/>
  <c r="Y47" i="31"/>
  <c r="AB46" i="31"/>
  <c r="AA46" i="31"/>
  <c r="Z46" i="31"/>
  <c r="Y46" i="31"/>
  <c r="AB45" i="31"/>
  <c r="AA45" i="31"/>
  <c r="Z45" i="31"/>
  <c r="Y45" i="31"/>
  <c r="AB44" i="31"/>
  <c r="AA44" i="31"/>
  <c r="Z44" i="31"/>
  <c r="Y44" i="31"/>
  <c r="AB43" i="31"/>
  <c r="AA43" i="31"/>
  <c r="Z43" i="31"/>
  <c r="Y43" i="31"/>
  <c r="X52" i="31"/>
  <c r="X51" i="31"/>
  <c r="X50" i="31"/>
  <c r="X49" i="31"/>
  <c r="X48" i="31"/>
  <c r="X47" i="31"/>
  <c r="X46" i="31"/>
  <c r="X45" i="31"/>
  <c r="X44" i="31"/>
  <c r="X43" i="31"/>
  <c r="AB41" i="31"/>
  <c r="AA41" i="31"/>
  <c r="Z41" i="31"/>
  <c r="Y41" i="31"/>
  <c r="AB40" i="31"/>
  <c r="AA40" i="31"/>
  <c r="Z40" i="31"/>
  <c r="Y40" i="31"/>
  <c r="AB39" i="31"/>
  <c r="AA39" i="31"/>
  <c r="Z39" i="31"/>
  <c r="Y39" i="31"/>
  <c r="AB38" i="31"/>
  <c r="AA38" i="31"/>
  <c r="Z38" i="31"/>
  <c r="Y38" i="31"/>
  <c r="AB37" i="31"/>
  <c r="AA37" i="31"/>
  <c r="Z37" i="31"/>
  <c r="Y37" i="31"/>
  <c r="AB36" i="31"/>
  <c r="AA36" i="31"/>
  <c r="Z36" i="31"/>
  <c r="Y36" i="31"/>
  <c r="AB35" i="31"/>
  <c r="AA35" i="31"/>
  <c r="Z35" i="31"/>
  <c r="Y35" i="31"/>
  <c r="AB32" i="31"/>
  <c r="AA32" i="31"/>
  <c r="Z32" i="31"/>
  <c r="Y32" i="31"/>
  <c r="X41" i="31"/>
  <c r="X40" i="31"/>
  <c r="X39" i="31"/>
  <c r="X38" i="31"/>
  <c r="X37" i="31"/>
  <c r="X36" i="31"/>
  <c r="X35" i="31"/>
  <c r="X32" i="31"/>
  <c r="AB27" i="31"/>
  <c r="AA27" i="31"/>
  <c r="Z27" i="31"/>
  <c r="Y27" i="31"/>
  <c r="AB26" i="31"/>
  <c r="AA26" i="31"/>
  <c r="Z26" i="31"/>
  <c r="Y26" i="31"/>
  <c r="AB25" i="31"/>
  <c r="AA25" i="31"/>
  <c r="Z25" i="31"/>
  <c r="Y25" i="31"/>
  <c r="AB24" i="31"/>
  <c r="AA24" i="31"/>
  <c r="Z24" i="31"/>
  <c r="Y24" i="31"/>
  <c r="AB19" i="31"/>
  <c r="AA19" i="31"/>
  <c r="Z19" i="31"/>
  <c r="Y19" i="31"/>
  <c r="AB18" i="31"/>
  <c r="AA18" i="31"/>
  <c r="Z18" i="31"/>
  <c r="Y18" i="31"/>
  <c r="AB17" i="31"/>
  <c r="AA17" i="31"/>
  <c r="Z17" i="31"/>
  <c r="Y17" i="31"/>
  <c r="X27" i="31"/>
  <c r="X26" i="31"/>
  <c r="X25" i="31"/>
  <c r="X24" i="31"/>
  <c r="X19" i="31"/>
  <c r="X18" i="31"/>
  <c r="X17" i="31"/>
  <c r="AB4" i="31"/>
  <c r="AA4" i="31"/>
  <c r="Z4" i="31"/>
  <c r="Y4" i="31"/>
  <c r="X4" i="31"/>
  <c r="M49" i="31"/>
  <c r="L49" i="31"/>
  <c r="K49" i="31"/>
  <c r="J49" i="31"/>
  <c r="M48" i="31"/>
  <c r="L48" i="31"/>
  <c r="K48" i="31"/>
  <c r="J48" i="31"/>
  <c r="M47" i="31"/>
  <c r="L47" i="31"/>
  <c r="K47" i="31"/>
  <c r="J47" i="31"/>
  <c r="M46" i="31"/>
  <c r="L46" i="31"/>
  <c r="K46" i="31"/>
  <c r="J46" i="31"/>
  <c r="M45" i="31"/>
  <c r="L45" i="31"/>
  <c r="K45" i="31"/>
  <c r="J45" i="31"/>
  <c r="M44" i="31"/>
  <c r="L44" i="31"/>
  <c r="K44" i="31"/>
  <c r="J44" i="31"/>
  <c r="M43" i="31"/>
  <c r="L43" i="31"/>
  <c r="K43" i="31"/>
  <c r="J43" i="31"/>
  <c r="M42" i="31"/>
  <c r="L42" i="31"/>
  <c r="K42" i="31"/>
  <c r="J42" i="31"/>
  <c r="M41" i="31"/>
  <c r="L41" i="31"/>
  <c r="K41" i="31"/>
  <c r="J41" i="31"/>
  <c r="M40" i="31"/>
  <c r="L40" i="31"/>
  <c r="K40" i="31"/>
  <c r="J40" i="31"/>
  <c r="M39" i="31"/>
  <c r="L39" i="31"/>
  <c r="K39" i="31"/>
  <c r="J39" i="31"/>
  <c r="M38" i="31"/>
  <c r="L38" i="31"/>
  <c r="K38" i="31"/>
  <c r="J38" i="31"/>
  <c r="M37" i="31"/>
  <c r="L37" i="31"/>
  <c r="K37" i="31"/>
  <c r="J37" i="31"/>
  <c r="M36" i="31"/>
  <c r="L36" i="31"/>
  <c r="K36" i="31"/>
  <c r="J36" i="31"/>
  <c r="M35" i="31"/>
  <c r="L35" i="31"/>
  <c r="K35" i="31"/>
  <c r="J35" i="31"/>
  <c r="I49" i="31"/>
  <c r="I48" i="31"/>
  <c r="I47" i="31"/>
  <c r="I46" i="31"/>
  <c r="I45" i="31"/>
  <c r="I44" i="31"/>
  <c r="I43" i="31"/>
  <c r="I42" i="31"/>
  <c r="I41" i="31"/>
  <c r="I40" i="31"/>
  <c r="I39" i="31"/>
  <c r="I38" i="31"/>
  <c r="I37" i="31"/>
  <c r="I36" i="31"/>
  <c r="B74" i="31"/>
  <c r="B73" i="31"/>
  <c r="B72" i="31"/>
  <c r="B71" i="31"/>
  <c r="B70" i="31"/>
  <c r="B67" i="31"/>
  <c r="B63" i="31"/>
  <c r="B62" i="31"/>
  <c r="B61" i="31"/>
  <c r="Q52" i="31"/>
  <c r="Q50" i="31"/>
  <c r="Q49" i="31"/>
  <c r="Q48" i="31"/>
  <c r="Q47" i="31"/>
  <c r="Q46" i="31"/>
  <c r="Q45" i="31"/>
  <c r="Q44" i="31"/>
  <c r="Q43" i="31"/>
  <c r="Q34" i="31"/>
  <c r="Q41" i="31"/>
  <c r="Q40" i="31"/>
  <c r="Q39" i="31"/>
  <c r="Q38" i="31"/>
  <c r="Q37" i="31"/>
  <c r="Q36" i="31"/>
  <c r="Q35" i="31"/>
  <c r="Q33" i="31"/>
  <c r="Q32" i="31"/>
  <c r="Q30" i="31"/>
  <c r="Q28" i="31"/>
  <c r="Q27" i="31"/>
  <c r="Q26" i="31"/>
  <c r="Q25" i="31"/>
  <c r="Q24" i="31"/>
  <c r="Q23" i="31"/>
  <c r="Q22" i="31"/>
  <c r="Q21" i="31"/>
  <c r="Q20" i="31"/>
  <c r="Q19" i="31"/>
  <c r="Q18" i="31"/>
  <c r="Q17" i="31"/>
  <c r="Q4" i="31"/>
  <c r="B49" i="31"/>
  <c r="B48" i="31"/>
  <c r="B46" i="31"/>
  <c r="B45" i="31"/>
  <c r="B44" i="31"/>
  <c r="B43" i="31"/>
  <c r="B42" i="31"/>
  <c r="B41" i="31"/>
  <c r="B40" i="31"/>
  <c r="B39" i="31"/>
  <c r="B37" i="31"/>
  <c r="B35" i="31"/>
  <c r="B33" i="31"/>
  <c r="B32" i="31"/>
  <c r="B31" i="31"/>
  <c r="B30" i="31"/>
  <c r="B29" i="31"/>
  <c r="B27" i="31"/>
  <c r="B25" i="31"/>
  <c r="B24" i="31"/>
  <c r="B22" i="31"/>
  <c r="B20" i="31"/>
  <c r="B19" i="31"/>
  <c r="B18" i="31"/>
  <c r="B16" i="31"/>
  <c r="B10" i="31"/>
  <c r="B9" i="31"/>
  <c r="B8" i="31"/>
  <c r="B7" i="31"/>
  <c r="B5" i="31"/>
  <c r="B4" i="31"/>
  <c r="AC16" i="52" l="1"/>
  <c r="Z65" i="52" s="1"/>
  <c r="N23" i="52"/>
  <c r="N34" i="31"/>
  <c r="X63" i="31" s="1"/>
  <c r="AC3" i="31"/>
  <c r="X64" i="31" s="1"/>
  <c r="L12" i="52"/>
  <c r="AB42" i="52"/>
  <c r="Y67" i="52" s="1"/>
  <c r="X65" i="31"/>
  <c r="AA29" i="52"/>
  <c r="X66" i="52" s="1"/>
  <c r="AC29" i="31"/>
  <c r="X66" i="31" s="1"/>
  <c r="AB16" i="52"/>
  <c r="Y65" i="52" s="1"/>
  <c r="AC29" i="52"/>
  <c r="Z66" i="52" s="1"/>
  <c r="AC42" i="31"/>
  <c r="X67" i="31" s="1"/>
  <c r="AA42" i="52"/>
  <c r="X67" i="52" s="1"/>
  <c r="N3" i="52"/>
  <c r="Z61" i="52" s="1"/>
  <c r="N34" i="52"/>
  <c r="Z63" i="52" s="1"/>
  <c r="AA16" i="52"/>
  <c r="X65" i="52" s="1"/>
  <c r="AB29" i="52"/>
  <c r="Y66" i="52" s="1"/>
  <c r="AC42" i="52"/>
  <c r="Z67" i="52" s="1"/>
  <c r="L34" i="52"/>
  <c r="X63" i="52" s="1"/>
  <c r="N60" i="52"/>
  <c r="Z68" i="52" s="1"/>
  <c r="L3" i="52"/>
  <c r="X61" i="52" s="1"/>
  <c r="M60" i="52"/>
  <c r="Y68" i="52" s="1"/>
  <c r="X68" i="31"/>
  <c r="M3" i="52"/>
  <c r="Y61" i="52" s="1"/>
  <c r="AB3" i="52"/>
  <c r="Y64" i="52" s="1"/>
  <c r="L60" i="52"/>
  <c r="X68" i="52" s="1"/>
  <c r="N28" i="31"/>
  <c r="N21" i="31"/>
  <c r="N26" i="31"/>
  <c r="AA3" i="52"/>
  <c r="X64" i="52" s="1"/>
  <c r="AC3" i="52"/>
  <c r="Z64" i="52" s="1"/>
  <c r="M34" i="52"/>
  <c r="Y63" i="52" s="1"/>
  <c r="N23" i="31"/>
  <c r="L23" i="52"/>
  <c r="M28" i="52"/>
  <c r="M23" i="52"/>
  <c r="L28" i="52"/>
  <c r="M12" i="52"/>
  <c r="N28" i="52"/>
  <c r="N12" i="31"/>
  <c r="N12" i="52"/>
  <c r="L11" i="52" l="1"/>
  <c r="X62" i="52" s="1"/>
  <c r="N11" i="31"/>
  <c r="X62" i="31" s="1"/>
  <c r="M11" i="52"/>
  <c r="Y62" i="52" s="1"/>
  <c r="N11" i="52"/>
  <c r="Z62" i="52" s="1"/>
  <c r="C18" i="33"/>
  <c r="C22" i="33" s="1"/>
  <c r="C23" i="33" s="1"/>
  <c r="Q61" i="52" l="1"/>
  <c r="S17" i="33"/>
  <c r="S16" i="33"/>
  <c r="S15" i="33"/>
  <c r="S14" i="33"/>
  <c r="S13" i="33"/>
  <c r="S12" i="33"/>
  <c r="S11" i="33"/>
  <c r="S10" i="33"/>
  <c r="Q61" i="31"/>
  <c r="S9" i="33" s="1"/>
  <c r="Z67" i="31" l="1"/>
  <c r="T17" i="33"/>
  <c r="T12" i="33"/>
  <c r="Z68" i="31"/>
  <c r="T14" i="33"/>
  <c r="Z63" i="31"/>
  <c r="X61" i="31"/>
  <c r="T9" i="33" s="1"/>
  <c r="T15" i="33" l="1"/>
  <c r="Z61" i="31"/>
  <c r="Z69" i="31"/>
  <c r="Z64" i="31"/>
  <c r="T16" i="33"/>
  <c r="Z66" i="31"/>
  <c r="Z65" i="31"/>
  <c r="T13" i="33"/>
  <c r="T11" i="33"/>
  <c r="T10" i="33"/>
  <c r="T18" i="33" l="1"/>
  <c r="T19" i="33" s="1"/>
  <c r="Z62" i="31"/>
  <c r="I4" i="34"/>
  <c r="H10"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Karen Andrely Mendez Herrera</author>
  </authors>
  <commentList>
    <comment ref="B17" authorId="0" shapeId="0" xr:uid="{D0EB53BB-D8E3-4D5F-969F-495E6BD1FF7F}">
      <text>
        <r>
          <rPr>
            <b/>
            <sz val="14"/>
            <color indexed="81"/>
            <rFont val="Tahoma"/>
            <family val="2"/>
          </rPr>
          <t xml:space="preserve">Las casillas señaladas en rojo son las casillas que tienen la opción de No Aplica. Solo debe escribir NA o na, en cualquier casilla para invalidarla.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Karen Andrely Mendez Herrera</author>
  </authors>
  <commentList>
    <comment ref="C12" authorId="0" shapeId="0" xr:uid="{180E6E54-C11B-4C2A-B695-FA74C214AF0E}">
      <text>
        <r>
          <rPr>
            <sz val="14"/>
            <color indexed="81"/>
            <rFont val="Tahoma"/>
            <family val="2"/>
          </rPr>
          <t>las casillas sombreadas en rojo tienen la opción de</t>
        </r>
        <r>
          <rPr>
            <b/>
            <sz val="14"/>
            <color indexed="81"/>
            <rFont val="Tahoma"/>
            <family val="2"/>
          </rPr>
          <t xml:space="preserve"> No Aplica</t>
        </r>
        <r>
          <rPr>
            <sz val="14"/>
            <color indexed="81"/>
            <rFont val="Tahoma"/>
            <family val="2"/>
          </rPr>
          <t xml:space="preserve"> (</t>
        </r>
        <r>
          <rPr>
            <b/>
            <sz val="14"/>
            <color indexed="81"/>
            <rFont val="Tahoma"/>
            <family val="2"/>
          </rPr>
          <t>NA</t>
        </r>
        <r>
          <rPr>
            <sz val="14"/>
            <color indexed="81"/>
            <rFont val="Tahoma"/>
            <family val="2"/>
          </rPr>
          <t xml:space="preserve">). Solo debe escribir </t>
        </r>
        <r>
          <rPr>
            <b/>
            <sz val="14"/>
            <color indexed="81"/>
            <rFont val="Tahoma"/>
            <family val="2"/>
          </rPr>
          <t>NA</t>
        </r>
        <r>
          <rPr>
            <sz val="14"/>
            <color indexed="81"/>
            <rFont val="Tahoma"/>
            <family val="2"/>
          </rPr>
          <t xml:space="preserve"> en cualquier casilla sombreada para invalidar la pregunta.</t>
        </r>
        <r>
          <rPr>
            <sz val="9"/>
            <color indexed="81"/>
            <rFont val="Tahoma"/>
            <family val="2"/>
          </rPr>
          <t xml:space="preserve">
</t>
        </r>
      </text>
    </comment>
    <comment ref="C36" authorId="0" shapeId="0" xr:uid="{AAAA30DD-472F-4593-BC7C-94399F6F16E3}">
      <text>
        <r>
          <rPr>
            <sz val="12"/>
            <color indexed="81"/>
            <rFont val="Tahoma"/>
            <family val="2"/>
          </rPr>
          <t>Las empresas de clase mundial compran sus productos con antelación para negociar el precio de compra y mantener el precio establecido a largo plazo. En este sentido, compran a sus proveesores con años de anterioridad y a medida que van necesitando van solicitando materia prima, sin acumularse de inventario y manteniendo un precio acordado en el tiempo</t>
        </r>
        <r>
          <rPr>
            <b/>
            <sz val="12"/>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Karen Andrely Mendez Herrera</author>
  </authors>
  <commentList>
    <comment ref="D19" authorId="0" shapeId="0" xr:uid="{32155FBF-68A1-43F8-A0D7-1F8FE1697622}">
      <text>
        <r>
          <rPr>
            <b/>
            <sz val="9"/>
            <color indexed="81"/>
            <rFont val="Tahoma"/>
            <family val="2"/>
          </rPr>
          <t>Tenga en cuenta que por entrenamiento no solo se refiere a capacitaciones externas, sino que tambien se consideran las capacitaciones internas, como el manejo de los equipos, máquinas, porgramas o procesos.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tc={E1EE14EA-50A7-4492-AF26-724C44B33E41}</author>
  </authors>
  <commentList>
    <comment ref="E24" authorId="0" shapeId="0" xr:uid="{E1EE14EA-50A7-4492-AF26-724C44B33E41}">
      <text>
        <t>[Comentario encadenado]
Su versión de Excel le permite leer este comentario encadenado; sin embargo, las ediciones que se apliquen se quitarán si el archivo se abre en una versión más reciente de Excel. Más información: https://go.microsoft.com/fwlink/?linkid=870924
Comentario:
    habitar na</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Karen Andrely Mendez Herrera</author>
  </authors>
  <commentList>
    <comment ref="D17" authorId="0" shapeId="0" xr:uid="{73CE3D11-AC3E-4320-94B6-99894A96BB22}">
      <text>
        <r>
          <rPr>
            <b/>
            <sz val="10"/>
            <color indexed="81"/>
            <rFont val="Tahoma"/>
            <family val="2"/>
          </rPr>
          <t>Six sigma significa "seis desviaciones estándar de la media", lo cual se traduce en que que un proceso que implemente Six sigma dejará de utilizar el promedio como métrica para evaluar los resultados globales; en cambio utilizará la desviación estándar y el nivel sigma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Karen Andrely Mendez Herrera</author>
  </authors>
  <commentList>
    <comment ref="C3" authorId="0" shapeId="0" xr:uid="{27779B62-16C1-4F00-9569-845E17F9C7AA}">
      <text>
        <r>
          <rPr>
            <sz val="11"/>
            <color indexed="81"/>
            <rFont val="Tahoma"/>
            <family val="2"/>
          </rPr>
          <t xml:space="preserve">las casillas sombreadas en rojo tienen la opción de </t>
        </r>
        <r>
          <rPr>
            <b/>
            <sz val="11"/>
            <color indexed="81"/>
            <rFont val="Tahoma"/>
            <family val="2"/>
          </rPr>
          <t>No Aplica</t>
        </r>
        <r>
          <rPr>
            <sz val="11"/>
            <color indexed="81"/>
            <rFont val="Tahoma"/>
            <family val="2"/>
          </rPr>
          <t xml:space="preserve"> (</t>
        </r>
        <r>
          <rPr>
            <b/>
            <sz val="11"/>
            <color indexed="81"/>
            <rFont val="Tahoma"/>
            <family val="2"/>
          </rPr>
          <t>NA</t>
        </r>
        <r>
          <rPr>
            <sz val="11"/>
            <color indexed="81"/>
            <rFont val="Tahoma"/>
            <family val="2"/>
          </rPr>
          <t xml:space="preserve">). Solo debe escribir </t>
        </r>
        <r>
          <rPr>
            <b/>
            <sz val="11"/>
            <color indexed="81"/>
            <rFont val="Tahoma"/>
            <family val="2"/>
          </rPr>
          <t>NA</t>
        </r>
        <r>
          <rPr>
            <sz val="11"/>
            <color indexed="81"/>
            <rFont val="Tahoma"/>
            <family val="2"/>
          </rPr>
          <t xml:space="preserve"> en cualquier casilla sombreada para invalidar la pregunta.</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Karen Andrely Mendez Herrera</author>
  </authors>
  <commentList>
    <comment ref="B3" authorId="0" shapeId="0" xr:uid="{346151B8-14FA-4307-A033-EF3D12EF47E0}">
      <text>
        <r>
          <rPr>
            <sz val="11"/>
            <color indexed="81"/>
            <rFont val="Tahoma"/>
            <family val="2"/>
          </rPr>
          <t xml:space="preserve">las casillas sombreadas en rojo tienen la opción de </t>
        </r>
        <r>
          <rPr>
            <b/>
            <sz val="11"/>
            <color indexed="81"/>
            <rFont val="Tahoma"/>
            <family val="2"/>
          </rPr>
          <t>No Aplica</t>
        </r>
        <r>
          <rPr>
            <sz val="11"/>
            <color indexed="81"/>
            <rFont val="Tahoma"/>
            <family val="2"/>
          </rPr>
          <t xml:space="preserve"> (</t>
        </r>
        <r>
          <rPr>
            <b/>
            <sz val="11"/>
            <color indexed="81"/>
            <rFont val="Tahoma"/>
            <family val="2"/>
          </rPr>
          <t>NA</t>
        </r>
        <r>
          <rPr>
            <sz val="11"/>
            <color indexed="81"/>
            <rFont val="Tahoma"/>
            <family val="2"/>
          </rPr>
          <t>). Solo debe escribir NA en cualquier casilla sombreada para invalidar la pregunta.</t>
        </r>
        <r>
          <rPr>
            <sz val="9"/>
            <color indexed="81"/>
            <rFont val="Tahoma"/>
            <family val="2"/>
          </rPr>
          <t xml:space="preserve">
</t>
        </r>
      </text>
    </comment>
  </commentList>
</comments>
</file>

<file path=xl/sharedStrings.xml><?xml version="1.0" encoding="utf-8"?>
<sst xmlns="http://schemas.openxmlformats.org/spreadsheetml/2006/main" count="1319" uniqueCount="1078">
  <si>
    <t>N°</t>
  </si>
  <si>
    <t>Indicador</t>
  </si>
  <si>
    <t>Nivel Actual</t>
  </si>
  <si>
    <t>Nivel Meta Anual</t>
  </si>
  <si>
    <t>Observaciones</t>
  </si>
  <si>
    <t>Agentes de interés</t>
  </si>
  <si>
    <t>Los intereses de los diferentes agentes son investigados, caracterizados y documentados por sus necesidadees, demandas y expectativas</t>
  </si>
  <si>
    <t>Ejecución del plan estratégico,  verificación de resultados, seguimiento y retroalimentación.</t>
  </si>
  <si>
    <t>Se ejecuta de manera caótica o informal. No están enfocados a los procesos</t>
  </si>
  <si>
    <t>Se cuenta con  personas encargadas de dar soporte para que los planes de acción se ejecuten. La articuación entre los los planes de las diferentes áreas es clara. Los resultados están a la vista para todos los colaboradores. Se cuenta con un proceso de búsqueda de información e investigación con el que se enriquece y actualiza el análisis permanentemente.</t>
  </si>
  <si>
    <t xml:space="preserve">Las actividades del plan son programadas y ejecutadas en tiempos inferiores a los requeridos para el logro de los objetivos. Los procedimientos de retroalimentación y reflexión se encuentran estandarizados y operativos  y permite el análisis y captura de ideas innovadoras.         Se cumple a cabalidad con las reuniones programadas. </t>
  </si>
  <si>
    <t>Plan estratégico para el año siguiente</t>
  </si>
  <si>
    <t>No hay acopio de información ni analisis de las experiencias de los años previos, solo revisión y ajuste de resultados</t>
  </si>
  <si>
    <t xml:space="preserve">La alta dirección o  equipo lider realiza un cierre o reflexión final sobre los resultados de los objetivos estratégicos y su despliegue, pero no es completa, profunda ni comparitda  </t>
  </si>
  <si>
    <t>La refelxión identifica las nuevas brechas de desempeño y se capitalicen los aprendizajes para la elaboración del Plan Estratégico del año siguiente</t>
  </si>
  <si>
    <t>Se despliega  un estándar de actividades  para la definición oportuna del Plan Estratégico del siguiente año.</t>
  </si>
  <si>
    <t>Se define completamente el Plan Estratégico para el año siguiente.</t>
  </si>
  <si>
    <t>Desarrollo de las personas</t>
  </si>
  <si>
    <t>Se establecen metas y expectativas de comportamiento y desempeño  individual y de equipo. No obstante, se carece de la habilidad para retroalimentar los resultados el ciclo de planeación anual.</t>
  </si>
  <si>
    <t>Pregunta / Guía</t>
  </si>
  <si>
    <t>Cómo Medirlo</t>
  </si>
  <si>
    <t>Productividad laboral</t>
  </si>
  <si>
    <t>Participación</t>
  </si>
  <si>
    <t>No se proponen ideas o proyectos</t>
  </si>
  <si>
    <t>11%-30%</t>
  </si>
  <si>
    <t>31%+</t>
  </si>
  <si>
    <t>mas de 9</t>
  </si>
  <si>
    <t>&lt;1</t>
  </si>
  <si>
    <t>Trabajo estandarizado</t>
  </si>
  <si>
    <t xml:space="preserve"> % del personal con descripción de sus puestos de trabajo, entrenamiento en el sitio de trabajo y evaluación del desempeño operacional</t>
  </si>
  <si>
    <t>No se mide</t>
  </si>
  <si>
    <t>Mayor a 95%. Excelente</t>
  </si>
  <si>
    <t>Tiempo de Ciclo</t>
  </si>
  <si>
    <t>No más del 5% del tiempo de ciclo agrega valor</t>
  </si>
  <si>
    <t xml:space="preserve">Capacidad de reducción de costos </t>
  </si>
  <si>
    <t>Internos</t>
  </si>
  <si>
    <t xml:space="preserve">Mas del 5% </t>
  </si>
  <si>
    <t>Nivel de variación de los costos</t>
  </si>
  <si>
    <t>% de cobertura</t>
  </si>
  <si>
    <t>Nivel de rotación</t>
  </si>
  <si>
    <t>Tiempo de alistamiento</t>
  </si>
  <si>
    <t>En minutos</t>
  </si>
  <si>
    <t>61+</t>
  </si>
  <si>
    <t>29-60</t>
  </si>
  <si>
    <t>16-30</t>
  </si>
  <si>
    <t>10-15</t>
  </si>
  <si>
    <t>0-9</t>
  </si>
  <si>
    <t>0%</t>
  </si>
  <si>
    <t>1%-10%</t>
  </si>
  <si>
    <t>Capacidad de crear valor</t>
  </si>
  <si>
    <t xml:space="preserve">Rentabilidad </t>
  </si>
  <si>
    <t>Año</t>
  </si>
  <si>
    <t>EBITDA</t>
  </si>
  <si>
    <t>Rentabilidad abajo del promedio del sector</t>
  </si>
  <si>
    <t>Rentabilidad promedio del sector</t>
  </si>
  <si>
    <t>Rentabilidad superior al promedio del sector</t>
  </si>
  <si>
    <t>Líder en rentabilidad</t>
  </si>
  <si>
    <t>Productividad de los activos</t>
  </si>
  <si>
    <t>Se refiere a la utilidad  antes de impuestos como porcentaje de las ventas del último año fiscal completo.</t>
  </si>
  <si>
    <t>Se refiere a  la tendencia de los últimos tres años.</t>
  </si>
  <si>
    <t>Decreciente</t>
  </si>
  <si>
    <t>Creciente</t>
  </si>
  <si>
    <t>Revisión de Estados Financieros</t>
  </si>
  <si>
    <t>Balance general y Estado de Resultados</t>
  </si>
  <si>
    <t>No se realiza</t>
  </si>
  <si>
    <t xml:space="preserve">Anual </t>
  </si>
  <si>
    <t>Semestral</t>
  </si>
  <si>
    <t>Trimestral</t>
  </si>
  <si>
    <t>Mensual</t>
  </si>
  <si>
    <t>Flujo de Caja</t>
  </si>
  <si>
    <t xml:space="preserve">Cuentas por cobrar. </t>
  </si>
  <si>
    <t>Más del 20%</t>
  </si>
  <si>
    <t>Portafolio de proyectos de innovación</t>
  </si>
  <si>
    <t>31%-70%</t>
  </si>
  <si>
    <t>Certificaciones</t>
  </si>
  <si>
    <t xml:space="preserve">Ninguna actividad </t>
  </si>
  <si>
    <t>Como Medir</t>
  </si>
  <si>
    <t>Nivel de desperdicio</t>
  </si>
  <si>
    <t>% desperdicio de materia prima</t>
  </si>
  <si>
    <t>Indice de material reciclado</t>
  </si>
  <si>
    <t>Un aumento en este indicador refleja el progreso en las actividades de reciclaje. (el reciclaje puede incluir actividades como la recolección / separación de desechos, reutilización de material, reciclaje interno y venta o material reciclable.)</t>
  </si>
  <si>
    <t>Valor proporcional (%) de material reciclado/ total de residuos generados</t>
  </si>
  <si>
    <t>Consumo de energía / agua</t>
  </si>
  <si>
    <t>Esta es la manera más simple de medir el uso de energía o agua, aunque podría no ser muy preciso cuando la producción varia. Para las empresas que tienen buenos sistemas de medición, la productividad de la energía es un mejor indicador ya que calculan el consumo de energía o agua en relación con productos específicos.</t>
  </si>
  <si>
    <t>Cantidad de unidades de energía o agua consumida por mes.</t>
  </si>
  <si>
    <t>Productividad energética</t>
  </si>
  <si>
    <t xml:space="preserve">El indicador se puede usar para medir la porductividad de uso de los recursos energéticos. </t>
  </si>
  <si>
    <t>Productividad de uso de material</t>
  </si>
  <si>
    <t xml:space="preserve">El indicador se puede usar para medir la productividad de uso de materiales. </t>
  </si>
  <si>
    <t>Ventas por mes/ costo de residuo de material por mes</t>
  </si>
  <si>
    <t>Materiales peligrosos</t>
  </si>
  <si>
    <t xml:space="preserve">El indicador se puede usar para medir la seguridad en el lugar de trabajo y el impacto ambiental. </t>
  </si>
  <si>
    <t>Litros / kg de materiales peligrosos utilizados, con el objetivo de reducir su consumo en el tiempo.</t>
  </si>
  <si>
    <t>Emisiones CO2</t>
  </si>
  <si>
    <t xml:space="preserve">El indicador se puede usar para medir el impacto ambiental. </t>
  </si>
  <si>
    <t>Cantidad de emisiones de CO2 producidas en el proceso de producción en kgCO2.</t>
  </si>
  <si>
    <t>No hay integración de los canales digitales con los procesos o sistemas del negocio.</t>
  </si>
  <si>
    <t>Los procesos de negocios y los sistemas de TI están impulsados por los canales digitales y las necesidades de los clientes.</t>
  </si>
  <si>
    <t>Innovación</t>
  </si>
  <si>
    <t>Los procesos de negocios que son fáciles y rentables de entregar en línea se están digitalizando.</t>
  </si>
  <si>
    <t>Todas las prácticas comerciales y los procesos se están revisando y priorizando para la conversión a canales digitales.</t>
  </si>
  <si>
    <t>Las necesidades y expectativas de los clientes impulsan la innovación en la prestación de servicios: nuevos servicios, nuevos productos, nuevas relaciones.</t>
  </si>
  <si>
    <t>Toda la organización busca formas de utilizar los canales y tecnologías digitales para redefinir el servicio al cliente y generar nuevos beneficios.</t>
  </si>
  <si>
    <t>La estrategia digital es desarrollada y adoptada por el personal.</t>
  </si>
  <si>
    <t>Todo el personal adopta plenamente la estrategia digital y está impulsando el cambio cultural.</t>
  </si>
  <si>
    <t>Nivel de reabastecimiento</t>
  </si>
  <si>
    <t>Meses</t>
  </si>
  <si>
    <t>70%-100%</t>
  </si>
  <si>
    <t>Nivel del Pull System</t>
  </si>
  <si>
    <t>Frecuencia del aprovisionamiento</t>
  </si>
  <si>
    <t>No.</t>
  </si>
  <si>
    <t>Crecimiento de las ventas</t>
  </si>
  <si>
    <t>Por regla general, cuando el crecimiento se estanca, solamente, el 10% de las empresa lo recupera.</t>
  </si>
  <si>
    <t>Crecimiento Anual Simple</t>
  </si>
  <si>
    <t>El sector crece y la participación de la empresa crece por encima del crecimiento promedio del sector</t>
  </si>
  <si>
    <t>Rentabilidad por cliente</t>
  </si>
  <si>
    <t>Valor generado por los clientes</t>
  </si>
  <si>
    <t>¿Cuántos de los clientes vuelven a comprar? ¿Qué tan fieles y rentables son a la marca, organización o servicio?</t>
  </si>
  <si>
    <t>Se mide la tasa de retención,  duración o  permanencia del cliente en el tiempo</t>
  </si>
  <si>
    <t>Hay cierta integración de los canales digitales con los procesos y estrategia de comunicaciones de la empresa</t>
  </si>
  <si>
    <t>Una mayor integración de múltiples sistemas de TI  ayudan al desarrollo de servicios comunes y  personalizados por cliente.</t>
  </si>
  <si>
    <t>El equipo de TI proporciona información proactiva a los proyectos de digitalización y reingeniería de negocios.</t>
  </si>
  <si>
    <t>No se intenta considerar cómo las soluciones digitales pueden beneficiar a la organización y los clientes.</t>
  </si>
  <si>
    <t>Cámara de Comercio de:</t>
  </si>
  <si>
    <t>Ciudad y fecha</t>
  </si>
  <si>
    <t>Contenido:</t>
  </si>
  <si>
    <t>Puntos de control</t>
  </si>
  <si>
    <t>Nivel actual</t>
  </si>
  <si>
    <t>1.</t>
  </si>
  <si>
    <t>2.</t>
  </si>
  <si>
    <t>3.</t>
  </si>
  <si>
    <t>4.</t>
  </si>
  <si>
    <t>Mantenimiento</t>
  </si>
  <si>
    <t>5.</t>
  </si>
  <si>
    <t>6.</t>
  </si>
  <si>
    <t>7.</t>
  </si>
  <si>
    <t>Gestión de la calidad</t>
  </si>
  <si>
    <t>8.</t>
  </si>
  <si>
    <t>9.</t>
  </si>
  <si>
    <t>Gestión logística</t>
  </si>
  <si>
    <t>Punto de control</t>
  </si>
  <si>
    <t>Indicador de mejores prácticas</t>
  </si>
  <si>
    <t>Indicador de Desempeño</t>
  </si>
  <si>
    <t>Vulnerable</t>
  </si>
  <si>
    <t>Aspirante o</t>
  </si>
  <si>
    <t>Nivel de servicio</t>
  </si>
  <si>
    <t>Contendora</t>
  </si>
  <si>
    <t>Calidad de entrega</t>
  </si>
  <si>
    <t>Desempeño</t>
  </si>
  <si>
    <t>En transición</t>
  </si>
  <si>
    <t>Tiempo de ciclo</t>
  </si>
  <si>
    <t>Tiempo de alistamientos</t>
  </si>
  <si>
    <t>Prometedora</t>
  </si>
  <si>
    <t>Costos de No Calidad</t>
  </si>
  <si>
    <t>Capacidad de reducir costos</t>
  </si>
  <si>
    <t>I+D+i</t>
  </si>
  <si>
    <t>Productividad del capital de trabajo</t>
  </si>
  <si>
    <t>Total puntos</t>
  </si>
  <si>
    <t>Desempeño alcanzado</t>
  </si>
  <si>
    <t>Nivel de mejores prácticas</t>
  </si>
  <si>
    <t>Matriz de la situación de la empresa</t>
  </si>
  <si>
    <t>Nivel de desempeño</t>
  </si>
  <si>
    <t>Notas:</t>
  </si>
  <si>
    <t>Costos internos y externos de No-calidad</t>
  </si>
  <si>
    <t>Se refiere a los costos en que incurre la empresa después de la  entrega del producto o servicio al cliente, por los defectos que este descubre y reclama.</t>
  </si>
  <si>
    <t>Cero reclamaciones de garantía (costo de reparación / reemplazo según las estipulaciones de la garantía), devoluciones de clientes (pérdida de ventas y ganancias, así como costo de reemplazo) y quejas de clientes (horas de trabajo) en la solución de quejas.</t>
  </si>
  <si>
    <t>No se identifican todos los agentes de interés y sus intereses se  gestionan de manera informal.</t>
  </si>
  <si>
    <t>Los agentes de interés están claramente identificados y cuantificados pero se gestionan de manera reactiva.</t>
  </si>
  <si>
    <t>Los intereses de los diferentes agentes son considerados muy seriamente en la toma de decisiones, con base en dialogos directos</t>
  </si>
  <si>
    <t>Alineación de los agentes de interés: Misión y Visión- MyV</t>
  </si>
  <si>
    <t>No se han declarado  la Misión ni la visión. La gente no conoce el sentido y la dirección de la empresa. Los empleados no conocen el plan, los objetivos y metas.</t>
  </si>
  <si>
    <t xml:space="preserve">El conocimiento acerca de la situación interna actual y del  entorno aportan la información relevante para mantener o ajustar la misión y visión actual. La Visión propone el futuro deseado. La Misión, define el camino para acercarse a la Visión. La M y V se "vivan" paro no se "viven".
</t>
  </si>
  <si>
    <t xml:space="preserve">La M yV han sido socializadas y comprendidas;  reflejan los intereses convergentes de los agentes, en concordancia con las capacidades, tendencias  y expectativas de crecimiento. Es fácil recordarlas y permiten comprender la esencia del negocio.
</t>
  </si>
  <si>
    <t>La M yV se despliegan en objetivos, metas y actividades para todos en toda la organización siguiendo la estructura, hasta el último nivel, en un marco de futuro a 3-5 o más años. La colaboración y el trabajo en equipo son evidentes.</t>
  </si>
  <si>
    <t xml:space="preserve">
La M y Vinspiran a los agentes de interés, los motiva y compromente a permanecer unidos y trabajar en función de ellas (visión compartida).La M y V están totalmente integradascon la cultura y permiten alinear a todos los agentes.</t>
  </si>
  <si>
    <t xml:space="preserve">Todas las personas conocen los  KPis  bajo su responsabilidad, los plazos  y cómo esas acciones impactan en el logro de las metas. Se realizan reuniones periódicas de revisión de metas y planes desplegados. En caso de atraso o  desvío se  definen e implementan nuevas acciones, sin mayor profundidad en los análisis ni en la asignación de recursos y/o responsabilidades.   </t>
  </si>
  <si>
    <t>Los cambios  durante la ejecución se implementan rápidamente. El Presidente o Gerente General lidera las reuniones de seguimiento. La Junta Directiva evalúa al Presidene y ella se evalúa a si misma. La cultura organizacional se centra en la medición y la rendición de cuentas; las decisiones están basadas en la evidencia.</t>
  </si>
  <si>
    <t>No es una preocupación de la empresa. Los procesos no estaán  documentados  y es común observar duplicación de funciones y retrasos.</t>
  </si>
  <si>
    <t xml:space="preserve">Las funciones, responsabilidades y estándares de trabajo  individual se definen, asignan, transfieren  y comunican con base en procesos documentados. Las  competencias personales se desarrollan para  desempeñarse de manera efectiva. Cada persona es evaluada y tiene su propio plan de desarrollo individual. </t>
  </si>
  <si>
    <t>Se monitorea el desempeño individual y del equipo en función de las metas respectivas y se proporciona retroalimentación. En consecuencia, todos los procesos clave se rastrean y mejoran de forma continua y se aceptan nuevas ideas de mejora, gracias a que la gente esta formada para proponer y mejorar.</t>
  </si>
  <si>
    <t>Los empleados están debidamente capacitados y existe un proceso formal para mejorar la gestión de procesos. Se evalúa y  reconoce el desempeño de las personas mediante incentivos que van más allá del salario y se  abordan las necesidades, expectativas y  oportunidades de desarrollo individual y del equipo.</t>
  </si>
  <si>
    <t>El Stakeholder Management ( la gestión de los agentes de iterés) hace parte del ADN de la emrpesa. Se implementan acciones diferenciadas para abordar intereses específicos.</t>
  </si>
  <si>
    <t>Prioritario</t>
  </si>
  <si>
    <t>2.1.</t>
  </si>
  <si>
    <t>2.3.</t>
  </si>
  <si>
    <t>2.2.</t>
  </si>
  <si>
    <t>2.4.</t>
  </si>
  <si>
    <t>2.6.</t>
  </si>
  <si>
    <t>2.2. Mantenimiento</t>
  </si>
  <si>
    <t>El sector decrece y las ventas de la empresa están estancadas  o decrecen más que el sector</t>
  </si>
  <si>
    <t>El sector crece, pero las ventas de la empresa crecen por debajo del sector o decrecen</t>
  </si>
  <si>
    <t>El sector decrece, pero las ventas de la empresa crecen</t>
  </si>
  <si>
    <t>No se calcula</t>
  </si>
  <si>
    <t>Se calcula sólo para algunos proyectos, productos o servicios</t>
  </si>
  <si>
    <t>Se calcula a nivel de toda la empresa cada año y se compara con el año anterior</t>
  </si>
  <si>
    <t>Se mide ocasionalmente</t>
  </si>
  <si>
    <t>(Ingresos - Costos no relacionados con los empleados) /Valor de los salarios.</t>
  </si>
  <si>
    <t>Valor agregado por empleado. Considera el valor agregado por la empresa (ingresos - costos) dividido entre el número de empleados o el valor de los salarios</t>
  </si>
  <si>
    <t>5-6 iniciativas por empleado implementadas cada año</t>
  </si>
  <si>
    <t>7-8 iniciativas por empleado implementadas cada año</t>
  </si>
  <si>
    <t>3-4 iniciativas por empleado implementadas cada año</t>
  </si>
  <si>
    <t>1-2 iniciativas por empleado implementadas cada año</t>
  </si>
  <si>
    <t>¿Cuál es el ausentismo anual del personal?</t>
  </si>
  <si>
    <t>¿Cuál es la rotación anual del personal?</t>
  </si>
  <si>
    <t>No se han implementado Trabajo estandarizado</t>
  </si>
  <si>
    <t>50% de los empleados laboran con base en trabajo estandarizado</t>
  </si>
  <si>
    <t>100% de los empleados laboran con base en trabajo estandarizado</t>
  </si>
  <si>
    <t>75% de los empleados laboran con base en trabajo estandarizado</t>
  </si>
  <si>
    <t>No se gestiona, no se mide</t>
  </si>
  <si>
    <t>No se mide o no se mide correctamente</t>
  </si>
  <si>
    <t xml:space="preserve">¿El mantenimiento preventivo tiene y sigue un cronograma definido y se cumple?
</t>
  </si>
  <si>
    <t>+91% de los equipos están en el cronograma y este se cumple al 100%</t>
  </si>
  <si>
    <t>31%-90% Cobertura y cumplimiento del cronograma superior al 75%</t>
  </si>
  <si>
    <t>1%-10% Cobertura y el cumplimiento del cronograma inferior al 5%</t>
  </si>
  <si>
    <t>No se conoce</t>
  </si>
  <si>
    <t>No se mejora</t>
  </si>
  <si>
    <t>Sólo se actualizan cuando se va a realizar una nueva auditoria para renovar la certificación</t>
  </si>
  <si>
    <t>Mayor al 30% de los estándares son mejorados cada año</t>
  </si>
  <si>
    <t>Hay que considerar que el monto tiene relación con el sector al cual pertenece la empresa. Los % que se mencionan en la escala son un nivel promedio para PYMES.</t>
  </si>
  <si>
    <t xml:space="preserve">Se ejecutan proyectos de estandarización, mejoramiento, innovación y cambio de manera permanente, pero no estructurada. </t>
  </si>
  <si>
    <t>La empresa cuenta con iniciativas de estandarización, mejoramiento e innovación y las gestiona como un portafolio de inversión</t>
  </si>
  <si>
    <t>No se conoce, no se mide</t>
  </si>
  <si>
    <t>Superior al 13,5%</t>
  </si>
  <si>
    <t>Menor al 8%</t>
  </si>
  <si>
    <t>Cantidad de recursos atrapados por cada COP 1.0 vendido
Nota: Para facilitar el cálculo sólo se consideran como capital de trabajo el total de inventarios más las cuentas por cobrar</t>
  </si>
  <si>
    <t>Más del 45%</t>
  </si>
  <si>
    <t>Entre 16 y 30%</t>
  </si>
  <si>
    <t>Menor al 7%</t>
  </si>
  <si>
    <t>Visión</t>
  </si>
  <si>
    <t>La estrategia digital está incorporada, y es indistinguible de la visión y la estrategia de la organización.</t>
  </si>
  <si>
    <t xml:space="preserve">Personal </t>
  </si>
  <si>
    <t>Ninguna</t>
  </si>
  <si>
    <t>Inteligencia de Negocio</t>
  </si>
  <si>
    <t>Marketing</t>
  </si>
  <si>
    <t>Monetización virtual</t>
  </si>
  <si>
    <t>Costo logístico nacional</t>
  </si>
  <si>
    <t>Costo logístico comercio exterior</t>
  </si>
  <si>
    <t>Costo logístico como porcentaje de las ventas.</t>
  </si>
  <si>
    <t>Superior al 50%</t>
  </si>
  <si>
    <t>Menor al 38%</t>
  </si>
  <si>
    <t>Tiempo de cargue y descargue</t>
  </si>
  <si>
    <t>Tiempo de espera para cargue.</t>
  </si>
  <si>
    <t>Tiempo de cargue.</t>
  </si>
  <si>
    <t>Tiempo de espera para descargue.</t>
  </si>
  <si>
    <t>Tiempo de descargue.</t>
  </si>
  <si>
    <t>Más de 7 horas</t>
  </si>
  <si>
    <t>Menor a 3.6 horas</t>
  </si>
  <si>
    <t>Menor a 3.3 horas</t>
  </si>
  <si>
    <t>Menor a 3.8 horas</t>
  </si>
  <si>
    <t>Menor a 2.6 horas</t>
  </si>
  <si>
    <t>Tiempo de abastecimiento y distribución</t>
  </si>
  <si>
    <t>Mide el tiempo promedio desde que se solicita un pedido a un proveedor (o de un cliente) nacional o internacional hasta que es entregado</t>
  </si>
  <si>
    <t>Nivel de Servicio.
 Pedido perfecto</t>
  </si>
  <si>
    <t>¿Cuánto representan los costos de las  devoluciones por quejas,  garantías, reclamos, etc. respecto de las ventas?</t>
  </si>
  <si>
    <t>No se mide, no se conoce o más del 10%</t>
  </si>
  <si>
    <t>Se calcula el margen de contribución por pedido o por cliente y se distribuyen los gastos de distribución y ventas con base en el valor promedio</t>
  </si>
  <si>
    <t>Hay clientes rentables y no rentables; los primeros aportan volumen y utilidad, los segundos contribuyen a diluir los costos y gastos.
La empresa cree que los primeros compensan las pérdidas</t>
  </si>
  <si>
    <t>El 100% de los clientes son rentables; no obstante se acepta que algunos productos vendidos no son rentables, por estrategia comercial</t>
  </si>
  <si>
    <t>± 10%</t>
  </si>
  <si>
    <t>Revela el nivel de utilización de la capacidad instalada de los equipos.</t>
  </si>
  <si>
    <t>¿La empresa conoce el beneficio generado por cada cliente, después de deducir los costos de atraerlos,  mantenerlos y brindarle servicio post venta?</t>
  </si>
  <si>
    <t xml:space="preserve">Nivel de reducción de costos por año
</t>
  </si>
  <si>
    <t>Hay un pequeño número de empleados comprometidos en proyectos digitales.</t>
  </si>
  <si>
    <t>Ventas  mes / costo de energía por mes. En lugar de ventas, también se puede usar la producción por mes.</t>
  </si>
  <si>
    <t>Calidad entregada</t>
  </si>
  <si>
    <t>Guía para el diagnóstico general de la empresa</t>
  </si>
  <si>
    <t>Se trata de establecer el tiempo de valor agregado y el tiempo que no se agrega valor</t>
  </si>
  <si>
    <t>Formación en Control Estadístico de Procesos</t>
  </si>
  <si>
    <t>No. total entrenados /No. Total de empleados</t>
  </si>
  <si>
    <t>Nivel de Control</t>
  </si>
  <si>
    <t>No. de procesos controlados / Total de procesos</t>
  </si>
  <si>
    <t>El cumplimiento de normas internacionales contribuyen a reducir significativamente la variabilidad de los procesos</t>
  </si>
  <si>
    <t xml:space="preserve">Certificaciones internacionales del Sistema de Gestión  </t>
  </si>
  <si>
    <t>Indicadores de calidad</t>
  </si>
  <si>
    <t>Se refiere a la disciplina para medir y optimizar los indicadores de calidad de procesos, producto, clientes y los costos de improductividad o No-Calidad.</t>
  </si>
  <si>
    <t>No se cuenta con indicadores de calidad</t>
  </si>
  <si>
    <t>Se cuenta con indicadores de calidad de proceso, producto, cliente, No- calidad, pero no se gestionan en la rutina diaria</t>
  </si>
  <si>
    <t>Se cuenta con indicadores de calidad de proceso, producto, cliente, No- calidad y se gestionan en la rutina diaria</t>
  </si>
  <si>
    <t>Quién se comunica directamente con los clientes</t>
  </si>
  <si>
    <t>Cómo se fijan los precios</t>
  </si>
  <si>
    <t>Qué tanto se han implementado las 5S</t>
  </si>
  <si>
    <t>Hemos hecho unos pocos esfuerzos y no se mantuvieron durante más de unas pocas semanas.</t>
  </si>
  <si>
    <t>Resultados mixtos: algunos esfuerzos se han sostenido y otros no.</t>
  </si>
  <si>
    <t>Nunca</t>
  </si>
  <si>
    <t>Según sea necesario, muchos eventos pequeños todos los días.</t>
  </si>
  <si>
    <t>3 o menos</t>
  </si>
  <si>
    <t>4 a 7</t>
  </si>
  <si>
    <t>8 a 12</t>
  </si>
  <si>
    <t>13 a 19</t>
  </si>
  <si>
    <t>2.3. Estado de la planta y oficinas</t>
  </si>
  <si>
    <t>2.4. Setups - puesta a punto de los equipos</t>
  </si>
  <si>
    <t>2.6. Aprovisionamiento e inventarios</t>
  </si>
  <si>
    <t>Nivel  de horas extras</t>
  </si>
  <si>
    <t>Total horas extra/
Total horas trabajadas</t>
  </si>
  <si>
    <t>Entrenamiento</t>
  </si>
  <si>
    <t>No. de personas entrenadas/ Total Empleados</t>
  </si>
  <si>
    <t>Se refiere al número de horas de entrenamiento recibido. El estándar más alto sugiere 4 horas por semana.</t>
  </si>
  <si>
    <t>Mas de 160</t>
  </si>
  <si>
    <t>Accidentalidad</t>
  </si>
  <si>
    <t>Desarrollo por competencias y polivalencia</t>
  </si>
  <si>
    <t>No se ha implementado la formación  por competencias ni polivalencia</t>
  </si>
  <si>
    <t xml:space="preserve">25 % de los trabajadores  se encuentran entrenados  </t>
  </si>
  <si>
    <t xml:space="preserve">50 % de los trabajadores  se encuentran entrenados  </t>
  </si>
  <si>
    <t>Mas del 80% de los trabajadores se encuentran certificados y hacen parte de Equipos de Alto desempeño</t>
  </si>
  <si>
    <t>Gestión del riego de accidentalidad</t>
  </si>
  <si>
    <t>Se trata de verificar la implementación de acciones que mitiguen el riesgo de accidentalidad.</t>
  </si>
  <si>
    <t>No se miden incidentes, ni accidentes</t>
  </si>
  <si>
    <t>En todas las áreas y estaciones de trabajo se han implementado mejoras en seguridad.</t>
  </si>
  <si>
    <t>Se realiza, al menos, un simulacro de emergencia cada año.
El nivel de incidentes y accidentes es tendiente a cero.</t>
  </si>
  <si>
    <t>Políticas de género</t>
  </si>
  <si>
    <t>No hay una política evidente.</t>
  </si>
  <si>
    <t>Hay una política promulgada y socializada para favorecer la igualdad de género.</t>
  </si>
  <si>
    <t>Todos en la empresa han recibido capacitación sobre igualdad de género.</t>
  </si>
  <si>
    <t>Con frecuencia hay mujeres que son promovidas a cargos de mayor responsabilidad.</t>
  </si>
  <si>
    <t>Un poco peor que sus expectativas</t>
  </si>
  <si>
    <t>Corresponde a lo que esperan los clientes.</t>
  </si>
  <si>
    <t>Un poco mejor que sus expectativas</t>
  </si>
  <si>
    <t>Mucho mejor que sus expectativas.</t>
  </si>
  <si>
    <t>Sin métricas formales: se reacciona a las devoluciones y quejas de los clientes.</t>
  </si>
  <si>
    <t>Se miden los resultados de la inspección final.</t>
  </si>
  <si>
    <t>Se mide la inspección final y la calidad del proveedor.</t>
  </si>
  <si>
    <t>Se mide principalmente la calidad del cliente y algunos puntos de inspección dentro del proceso.</t>
  </si>
  <si>
    <t>No hay 'sistema'</t>
  </si>
  <si>
    <t>No hay personal dedicado</t>
  </si>
  <si>
    <t>Comienza la integración del Sistema de Gestión de la Innovación total y el portafolio de proyectos de toda la empresa</t>
  </si>
  <si>
    <t>Un emprendimiento</t>
  </si>
  <si>
    <r>
      <t xml:space="preserve">Más de 6 </t>
    </r>
    <r>
      <rPr>
        <i/>
        <sz val="12"/>
        <rFont val="Palatino Linotype"/>
        <family val="1"/>
      </rPr>
      <t>Spin off o Start ups</t>
    </r>
  </si>
  <si>
    <t>Es inversamente proporcional al riesgo, es decir, superior al 80%</t>
  </si>
  <si>
    <t>La empresa trabaja sola.</t>
  </si>
  <si>
    <t>Se trabaja con otras empresas para desarrollar nuevos productos y procesos.
Se tiene buena relación con los proveedores ("gana-gana").</t>
  </si>
  <si>
    <t>Se intentan desarrollar redes externas de personas que puedan ayudar, por ejemplo, con conocimiento especializado.</t>
  </si>
  <si>
    <t>La empresa se preocupa por la capacidad de proceso pero no por los proveedores.</t>
  </si>
  <si>
    <t>Se mira la capacidad actual y se le pide a algunos proveedores que aseguren o reserven sus capacidades de proceso en favor de la empresa.</t>
  </si>
  <si>
    <t>Se habla con los proveedores que hacen 1 o 2 componentes críticos.</t>
  </si>
  <si>
    <t>Propiedad intelectual y mecanismos de protección.</t>
  </si>
  <si>
    <t>Personal dedicado a I+D+i</t>
  </si>
  <si>
    <t>No. de personas dedicadas a actividades de I+D+i / Total de empleados</t>
  </si>
  <si>
    <t>Empresas derivadas de la I+D+i</t>
  </si>
  <si>
    <t>Rentabilidad de la inversión en los nuevos productos o servicios</t>
  </si>
  <si>
    <t>Articulación</t>
  </si>
  <si>
    <t>Proporción consumo de energía - PCP</t>
  </si>
  <si>
    <t>Equipos:
- Calderas.
- Hornos.
- Marmitas.
- Cuartos fríos.
- Equipos de refrigeración.
- Sistema de aire acondicionado.
- Sistema de generación de energía y/o aire comprimido.
- Motores de más de 50 HP.
- Otros equipos de alto consumo energético.</t>
  </si>
  <si>
    <t>No realizan mediciones de consumo.</t>
  </si>
  <si>
    <t>Compromiso</t>
  </si>
  <si>
    <t>No hay interés en el tema más allá de evitar el desperdicio obvio de recursos: Agua, energía electrica, otras fuentes de energía, plástico, principalmente.</t>
  </si>
  <si>
    <t>Hay interés en generar ahorros, más no hay políticas ni metas.</t>
  </si>
  <si>
    <t>Se definen políticas formales con metas cuantitativas.</t>
  </si>
  <si>
    <t>La remuneración del Equipo Lider de Alta Gerencia es relacionada con el logro de las metas internas de eficiencia energética</t>
  </si>
  <si>
    <t>La remuneración del Equipo Lider esta relacionada con el logro de las metas de eficiencia energética en la cadena de valor extendida (supply chain).</t>
  </si>
  <si>
    <t>Movilización de recursos</t>
  </si>
  <si>
    <t>No ha responsables asignados por el uso de los recursos.
No se asigna presupuesto para las actividades de eficiencia energética.</t>
  </si>
  <si>
    <r>
      <t xml:space="preserve">La responsabilidad por el uso de los recursos energéticos es de los individuos.
Hay asignación de presupuesto </t>
    </r>
    <r>
      <rPr>
        <i/>
        <sz val="12"/>
        <rFont val="Palatino Linotype"/>
        <family val="1"/>
      </rPr>
      <t xml:space="preserve">ad hoc </t>
    </r>
    <r>
      <rPr>
        <sz val="12"/>
        <rFont val="Palatino Linotype"/>
        <family val="1"/>
      </rPr>
      <t>(específico por asunto).</t>
    </r>
  </si>
  <si>
    <t>Hay responsabilidad asignada a la gestión de compras/ adquisición y usuarios finales.
La gestión de los recursos energéticos está incluida en el presupuesto.</t>
  </si>
  <si>
    <t>La responsabilidad por la gestión de los recursos energéticos es dada a un gerente de alto rango.
Hay presuepuestos anuales y personal de apoyo.</t>
  </si>
  <si>
    <t>La Alta Dirección o Equipo Lider participa en la revisión del desempeño energético y  aprueba el presupuesto plurianual.</t>
  </si>
  <si>
    <t>Entendimiento</t>
  </si>
  <si>
    <t>El uso de recursos es visto como gastos generales.
Solo se recogen datos sobre su costo.</t>
  </si>
  <si>
    <t>Hay una clara comprensión de los principales usuarios de recursos, basada en datos de consumo en lugar y tiempo.</t>
  </si>
  <si>
    <t>Hay reconocimiento de la importancia de la interacción de la empresa con clientes y proveedores para establecer el uso de recursos sobre la base del servicio.</t>
  </si>
  <si>
    <t>Se evalúa el balance detallado de recursos de los procesos, con base en listas de activos y datos de la huella de recursos.</t>
  </si>
  <si>
    <t>Se ha logrado la Integración del concepto de Ciclo de Vida en el diseño de productos /servicios.</t>
  </si>
  <si>
    <t>Identificación</t>
  </si>
  <si>
    <t>No se realizan análisis del uso de recursos con respecto al producto o las operaciones.</t>
  </si>
  <si>
    <r>
      <t xml:space="preserve">Algunos nálisis </t>
    </r>
    <r>
      <rPr>
        <i/>
        <sz val="12"/>
        <rFont val="Palatino Linotype"/>
        <family val="1"/>
      </rPr>
      <t>ad hoc</t>
    </r>
    <r>
      <rPr>
        <sz val="12"/>
        <rFont val="Palatino Linotype"/>
        <family val="1"/>
      </rPr>
      <t xml:space="preserve"> son realizados por parte de algunos empleados en áreas aisladas.</t>
    </r>
  </si>
  <si>
    <t>Existe un proceso de análisis formal que involucra una amplia gama de funciones dentro de la organización incluyendo ingeniería, operaciones y finanzas.</t>
  </si>
  <si>
    <t>La eficiencia de los recursos es un parámetro de diseño clave a la par con la seguridad y la calidad, incluido en la consideración de todos los nuevos proyectos.</t>
  </si>
  <si>
    <t>La empresa tiene una visión amplia del uso de recursos  como parte de la SCM, mediante la interacción con clientes y proveedores para identificar oportunidades.</t>
  </si>
  <si>
    <t>Toma de decisión</t>
  </si>
  <si>
    <t>No hay procesos formales de gastos de capital.</t>
  </si>
  <si>
    <t>El análisis del retorno financiero esta basado en el precio actual de los recursos.</t>
  </si>
  <si>
    <t>La empresa evalúa la solicitud de gastos de capital, relacionados con los recursos.
Los costos anticipados del uso de recursos, están  incluidos en las herramientas de análisis financiero.</t>
  </si>
  <si>
    <t>Se realiza análisis de Ciclo de Vida durante el desarrollo de los proyectos.
Se invierte en mejoras de la eficiencia energética de los proveedores.</t>
  </si>
  <si>
    <t>Se toman en consideración elementos no financieros sobre los cuales hay procupación por parte de los agenetes de interés. 
La toma de decisiones es multi-criterio.</t>
  </si>
  <si>
    <t xml:space="preserve">Revisión </t>
  </si>
  <si>
    <t>No existen procesos de revisión.</t>
  </si>
  <si>
    <r>
      <t xml:space="preserve">Solo hay revisión </t>
    </r>
    <r>
      <rPr>
        <i/>
        <sz val="12"/>
        <rFont val="Palatino Linotype"/>
        <family val="1"/>
      </rPr>
      <t>ad hoc</t>
    </r>
    <r>
      <rPr>
        <sz val="12"/>
        <rFont val="Palatino Linotype"/>
        <family val="1"/>
      </rPr>
      <t xml:space="preserve"> de los grandes proyectos basada en el  desempeño financiero.</t>
    </r>
  </si>
  <si>
    <t>Hay una revisión formal y detallada del uso de recursos.</t>
  </si>
  <si>
    <r>
      <t xml:space="preserve">Los proyectos importantes son auditados, para asegurar que el desempeño anticipado de los recursos sea logrado y comparados con  </t>
    </r>
    <r>
      <rPr>
        <i/>
        <sz val="12"/>
        <rFont val="Palatino Linotype"/>
        <family val="1"/>
      </rPr>
      <t xml:space="preserve">Benchmarks </t>
    </r>
    <r>
      <rPr>
        <sz val="12"/>
        <rFont val="Palatino Linotype"/>
        <family val="1"/>
      </rPr>
      <t>internacionales.</t>
    </r>
  </si>
  <si>
    <t>Revisión del desempeño del proyecto eb toda la supply chain, con información compartida entre proveedores y clientes.</t>
  </si>
  <si>
    <t>Comunicación</t>
  </si>
  <si>
    <t>No se ofrece información sobre  ni a los agentes de interés.
No se capacita en  indicadores de eficiencia energética.</t>
  </si>
  <si>
    <t>Se brinda capacitación general sobre el uso de recursos, especialmente los usuarios finales.
Los informes sobre el uso de recursos circulan entre personal clave.</t>
  </si>
  <si>
    <t>Se capacita a los grandes usuarios finales.
Los datos sobre el uso de recursos se incorporan a los informes de operación.
Hay interacción informal con la  cadena de valor - supply chain- sobre su huella.</t>
  </si>
  <si>
    <t>Hay participación regular y formal de los agentes de interés.
Los resultados de la gestión energética son publicados.</t>
  </si>
  <si>
    <t>El desempeño de la empresa es publicado anualmente como parte de la gestión de los recursos.
Hay compromiso público regular con los agentes de interés.</t>
  </si>
  <si>
    <t>No existen metas ni planes de proyectos de eficiencia.</t>
  </si>
  <si>
    <t>Algunos proyectos de bajo costo son implementados y se presupuestan.</t>
  </si>
  <si>
    <t>Se han implementado algunos proyectos de eficiencia energética y se fijan metas.</t>
  </si>
  <si>
    <t>Los logros de las metas internas  y benchmarks son logrados consistentemente.</t>
  </si>
  <si>
    <r>
      <t xml:space="preserve">La empresa alcanza o lidera regularmente los </t>
    </r>
    <r>
      <rPr>
        <i/>
        <sz val="12"/>
        <rFont val="Palatino Linotype"/>
        <family val="1"/>
      </rPr>
      <t>Benchmarks sobre la eficiencia energética a nivel</t>
    </r>
    <r>
      <rPr>
        <sz val="12"/>
        <rFont val="Palatino Linotype"/>
        <family val="1"/>
      </rPr>
      <t xml:space="preserve"> internacional.</t>
    </r>
  </si>
  <si>
    <t>Qué tan importante es el pronóstico para la planeación de la producción</t>
  </si>
  <si>
    <t>No se recibe apoyo alguno</t>
  </si>
  <si>
    <t>Se realizan eventos pero los proveedores no están muy involucrados.</t>
  </si>
  <si>
    <t>Se espera, pero los proveedores no están capacitados ni son capaces (o están muy lejos)</t>
  </si>
  <si>
    <t>Se han tenido algunos eventos con los proveedores.</t>
  </si>
  <si>
    <t>Rutinariamente se involucra a los proveedores.</t>
  </si>
  <si>
    <t>Cómo selecciona los proveedores</t>
  </si>
  <si>
    <t>Precio</t>
  </si>
  <si>
    <t>Precio, con preferencia por los proveedores existentes.</t>
  </si>
  <si>
    <t>Precio, con la garantía de que la calidad y el tiempo de entrega son aceptables.</t>
  </si>
  <si>
    <t>Precio, calidad, entrega y logística pesan en la decisión.</t>
  </si>
  <si>
    <t>Igual que 4, más la capacidad del proveedor para contribuir a la mejora continua.</t>
  </si>
  <si>
    <t>Comprensión básica de los impactos ecológicos basados en evaluaciones de primer corte.</t>
  </si>
  <si>
    <t>Evaluación integral y continua de los eco-impactos y riesgos prioritarios.</t>
  </si>
  <si>
    <t>Se hacen algunos esfuerzos para analizar y cuantificar los impactos de la cadena de valor.</t>
  </si>
  <si>
    <t>Gestión con los agentes de interés</t>
  </si>
  <si>
    <t>Familiarizado con las principales prioridades ecológicas de los grupos de interés externos.</t>
  </si>
  <si>
    <t>Eco-estrategia general</t>
  </si>
  <si>
    <t>Enfocado en el cumplimiento de las leyes y regulaciones existentes.</t>
  </si>
  <si>
    <t>El enfoque está principalmente en reducir los impactos y volverse "menos malo".</t>
  </si>
  <si>
    <t>Integral y accionable, aborda los principales problemas ambientales de la empresa con objetivos y métricas específicos.</t>
  </si>
  <si>
    <t>Construcción de ventajas competitivas</t>
  </si>
  <si>
    <t>Se enfoca principalmente en consideraciones de corto plazo.</t>
  </si>
  <si>
    <t>La estrategia se centra en la gestión de riesgos y reducción de costes (ecoeficiencia).</t>
  </si>
  <si>
    <t>El enfoque incluye Eco-Advantage "al revés" (crecimiento de ingresos, innovación, etc.) así como elementos de construcción de marca.</t>
  </si>
  <si>
    <t>Estrategia de Cambio Climático</t>
  </si>
  <si>
    <t>No hay una estrategia integral, quizás algunas iniciativas ecológicas en marcha.</t>
  </si>
  <si>
    <t>Compensa las emisiones que no pueden ser eliminadas.</t>
  </si>
  <si>
    <t>Cultura</t>
  </si>
  <si>
    <t>La importancia del medio ambiente se reflejao en la misión y visión de la empresa.</t>
  </si>
  <si>
    <t>Compromiso con la responsabilidad social corporativa (evitar el mal comportamiento).</t>
  </si>
  <si>
    <t>Todo el equipo de liderazgo superior adopta el compromiso ecológico, al igual que la mayoría de los empleados.
Eco-pensamiento / principios profundamente arraigados en la estrategia del día a día.</t>
  </si>
  <si>
    <t>Compromiso del presidente</t>
  </si>
  <si>
    <t>Compromiso limitado del presidente o Gerente General.</t>
  </si>
  <si>
    <t>Gestión y Responsabilidad</t>
  </si>
  <si>
    <t>Ningun ejecutivo senior dedica tiempo a la estrategia de sostenibilidad</t>
  </si>
  <si>
    <t>Hay un ejecutivo responsable del medio ambiente a alto nivel pero su influencia es limitada</t>
  </si>
  <si>
    <t>Un ejecutivo influyente de alto nivel se centra en el desempeño ambiental de toda la empresa y está posicionado para  valorar los  impactos</t>
  </si>
  <si>
    <t>No hay un Sistema de Gestión Ambiental (SGA) en la empresa</t>
  </si>
  <si>
    <t>El Sistemas de Gestión Ambiental (SGA) implementado  pero es posible que no cubran todos los problemas clave de las unidades de negocios</t>
  </si>
  <si>
    <t>La empresa cuenta con un Sistema de Gestión Ambiental (SGA) en toda la empresa.</t>
  </si>
  <si>
    <t>No se espera que los empleados de nivel gerencial tomen en cuenta consideraciones ambientales</t>
  </si>
  <si>
    <t>Se espera que los empleados de la gerencia tengan en cuenta las consideraciones ambientales, pero no hay un vínculo formal entre la compensación o el avance profesional y el desempeño ambiental.</t>
  </si>
  <si>
    <t>La compensación o el avance profesional están explícitamente vinculados al desempeño ambiental de los empleados de nivel gerencial</t>
  </si>
  <si>
    <t>La responsabilidad por el rendimiento ecológico se comparte en toda la empresa.</t>
  </si>
  <si>
    <t>Compromiso y capacitación de los empleados</t>
  </si>
  <si>
    <t>No se ofrece capacitación</t>
  </si>
  <si>
    <t>La educación es limitada en alguos en temas ecológicos.</t>
  </si>
  <si>
    <t>Hay eventos educativos o de capacitación ocasionales de alcance o alcance limitado</t>
  </si>
  <si>
    <t>Hay programas integrales para comprometer y desarrollar la capacidad de los empleados, desde ejecutivos superiores hasta trabajadores de línea.</t>
  </si>
  <si>
    <t>No hay comunicación interna sistemática sobre temas de sostenibilidad.</t>
  </si>
  <si>
    <t>Hay programas para fomentar el reciclaje y otros comportamientos ecológicos dentro de la empresa.</t>
  </si>
  <si>
    <t>Hay un sistema maduro para compartir herramientas y lecciones aprendidas en toda la empresa.</t>
  </si>
  <si>
    <t>Ecoeficiencia</t>
  </si>
  <si>
    <t>Poco / ningún progreso en la reducción del uso de energía o en la mejora de la eficiencia ecológica</t>
  </si>
  <si>
    <t>Se observan esfuerzos dispersos de energía, desechos, agua, carbono, reciclaje y / o reducción de empaques, no sistemáticos; resultados tempranos, incompletos o solo de intensidad.</t>
  </si>
  <si>
    <t>Comprometidos con los estándares LEED (o similares) para edificios nuevos y renovaciones</t>
  </si>
  <si>
    <t>Enfoque sistemático en las ganancias de eficiencia ecológica en todas las áreas a nivel de toda la empresa de manera que fomente la inversión (por su roll)</t>
  </si>
  <si>
    <t>Ecoimpactos</t>
  </si>
  <si>
    <t>Cumplir con las leyes y regulaciones existentes, con algunos esfuerzos voluntarios para reducir los impactos.</t>
  </si>
  <si>
    <t>Progreso incremental en algunos temas ecológicos: alrededor del promedio en relación con los competidores</t>
  </si>
  <si>
    <t>Reconocido líder ecológico de la industria con reducciones absolutas sostenidas en dos o más impactos clave; utiliza principio de precaución</t>
  </si>
  <si>
    <t>Productos y servicios</t>
  </si>
  <si>
    <t>No hay productos o servicios con características o atributos verdes.</t>
  </si>
  <si>
    <t>Actualización o desarrollo de algunos productos y servicios con atributos ecológicos.</t>
  </si>
  <si>
    <t>Objetivos medibles hacia la innovación ecológica en toda la empresa; ofrece productos o servicios ecológicos certificados por terceros que están claramente "a la vanguardia" de la competencia</t>
  </si>
  <si>
    <t>Utiliza el protocolo "Diseño para el medio ambiente y de economía circular" (DfE) en el proceso de diseño del núcleo</t>
  </si>
  <si>
    <t>Impactos (upstream) aguas arriba(proveedor)</t>
  </si>
  <si>
    <t>No hay políticas o sistemas para venderlas</t>
  </si>
  <si>
    <t>Se tiene tomado algunos pasos para requerir que los proveedores directos (Nivel I) cumplan con los estándares ecológicos, comenzando a expandir el enfoque hacia los proveedores indirectos (Nivel II)</t>
  </si>
  <si>
    <t>Tiene un código de conducta del proveedor con objetivos y prácticas de gestión ecológica ampliamente definidos o "sugeridos"</t>
  </si>
  <si>
    <t>Hay procedimientos integrales para exigir a los proveedores indirectos que cumplan con las normas ambientales.</t>
  </si>
  <si>
    <t>Hay un código de conducta riguroso y orientado al desempeño para proveedores, con auditorías periódicas y respuestas adecuadas para al menos todos los proveedores de Nivel I</t>
  </si>
  <si>
    <t>Impactos (downstream) aguas abajo  (distribuidor y cliente)</t>
  </si>
  <si>
    <t>No hay pasos para abordar los impactos de los clientes.
No se enfoca en los impactos del producto al "final de vida"</t>
  </si>
  <si>
    <t>No hay pasos menores para abordar</t>
  </si>
  <si>
    <t>Progreso significativo en la minimización de los impactos posteriores, con el reciclaje de los consumidores y los programas de devolución voluntaria.</t>
  </si>
  <si>
    <t>Certificaciones globales</t>
  </si>
  <si>
    <t xml:space="preserve">No hay normas
</t>
  </si>
  <si>
    <t xml:space="preserve">Enfoque de gestión en estándares de sutainabilidad.
</t>
  </si>
  <si>
    <t>Amplia adherencia a las normas establecidas relacionadas con los impactos clave de la empresa; Ayudando a desarrollar, definir y promover nuevos estándares.</t>
  </si>
  <si>
    <t>Informes</t>
  </si>
  <si>
    <t>No hay un extandar</t>
  </si>
  <si>
    <t>Ha emitido informe ambiental o informe de sostenibilidad con sección ambiental sustancial.</t>
  </si>
  <si>
    <t>La empresa publica un informe ambiental formal, ya sea independiente o como parte de un informe de sostenibilidad más amplio</t>
  </si>
  <si>
    <t>Poco o nada de información compartida en el sitio web sobre la huella ecológica o el desempeño ambiental de la empresa</t>
  </si>
  <si>
    <t>Datos publicados en el sitio web</t>
  </si>
  <si>
    <t>Las métricas ambientales clave actualizadas regularmente en el sitio web.
El informe muestra cómo la compañía sigue los estándares GRI</t>
  </si>
  <si>
    <t>Compromiso con el cliente y el consumidor</t>
  </si>
  <si>
    <t>No hay marketing ambiental</t>
  </si>
  <si>
    <t>Utiliza herramientas de marketing y comunicaciones para que los clientes conozcan sus compromisos y / o productos de sostenibilidad.</t>
  </si>
  <si>
    <t>La empresa cuenta con casos de solución de problemas ambientales propios</t>
  </si>
  <si>
    <t>La empresa hace afirmaciones "verdes" inverosímiles, irrelevantes o engañosas</t>
  </si>
  <si>
    <t>Se tiene programas que informan a los consumidores y / o clientes sobre temas ambientales relevantes</t>
  </si>
  <si>
    <t>Se educa a los consumidores y / o clientes sobre temas ambientales.</t>
  </si>
  <si>
    <t>No se invita comentarios s los consumidores para que envien comentarios sobre temas ecológicos.</t>
  </si>
  <si>
    <t>Se cuenta con un mecanismo para la retroalimentación del consumidor en temas ambientales.</t>
  </si>
  <si>
    <t>Solicita y usa explícitamente los comentarios de los consumidores para mejorar la sostenibilidad de la empresa.</t>
  </si>
  <si>
    <t>Lidera el camino ayudando a los consumidores o clientes a cambiar el comportamiento</t>
  </si>
  <si>
    <t xml:space="preserve">Compromiso general de las partes interesadas externas 
</t>
  </si>
  <si>
    <t>La empresa tiene una posición en gran parte defensiva frente a las partes interesadas</t>
  </si>
  <si>
    <t>Se particip en proyectos con ONG en programas de sostenibilidad del gobierno.</t>
  </si>
  <si>
    <t>Se trabaja de manera sistemática con las ONG y otras partes interesadas críticas</t>
  </si>
  <si>
    <t>Sin asociación en el lugar</t>
  </si>
  <si>
    <t>Diálogo ad hoc con las partes interesadas clave</t>
  </si>
  <si>
    <t>La empresa tiene membresía en de trabajo, cámaras ambientales, coporaciones ambientales y otros escenarios</t>
  </si>
  <si>
    <t>La compañía juega un papel constructivo en la configuración de la política (estatal, federal, internacional)</t>
  </si>
  <si>
    <t>La compañía ha creado y / o liderado organizaciones externas, y ha involucrado a colegas en temas ecológicos</t>
  </si>
  <si>
    <t>Análisis de los impactos</t>
  </si>
  <si>
    <t>Análisis de la cadena de valor</t>
  </si>
  <si>
    <t>Cal.</t>
  </si>
  <si>
    <t>Aprovisionamiento e inventarios</t>
  </si>
  <si>
    <t>Transformación digital</t>
  </si>
  <si>
    <t>Sostenibilidad ambiental</t>
  </si>
  <si>
    <t>CM</t>
  </si>
  <si>
    <t>%</t>
  </si>
  <si>
    <t>Calificación</t>
  </si>
  <si>
    <t>Mejores Prácticas</t>
  </si>
  <si>
    <t>Eficiencia General de los Equipos (OEE)</t>
  </si>
  <si>
    <t>Nombre de la empresa</t>
  </si>
  <si>
    <t>Participantes</t>
  </si>
  <si>
    <t>Nombre del gestor</t>
  </si>
  <si>
    <t>Nombre del extensionista</t>
  </si>
  <si>
    <t>Versión Corta - V.C.</t>
  </si>
  <si>
    <t>Puede</t>
  </si>
  <si>
    <t>hacerlo mejor</t>
  </si>
  <si>
    <t>de mejores prácticas versus Desempeño</t>
  </si>
  <si>
    <t>Se trata de establecer la intensidad y calidad de la interacción con el cliente.</t>
  </si>
  <si>
    <t>2.1. Mejoramiento de los procesos</t>
  </si>
  <si>
    <t>Esta pregunta revela qué tanto la empresa ha desarrollado una cultura propia de mejoramiento.</t>
  </si>
  <si>
    <t>¿Qué área del espacio total se utiliza?</t>
  </si>
  <si>
    <t>¿Cuál es el nivel de hora extras?</t>
  </si>
  <si>
    <t>Muy frecuente y alto y no se controlan; al final del mes simplemente se cuentan y pagan. Varias personas pueden ordenar horas extras.</t>
  </si>
  <si>
    <t>Se aceptan cuando hay problemas internos (daño de equipos, retraso en los procesos, cuellos de botellas, otros).</t>
  </si>
  <si>
    <t>Por política y gracias al nivel de organización avanzada no se necesitan horas extras.</t>
  </si>
  <si>
    <t>No se mide.</t>
  </si>
  <si>
    <t>6,45% en el 2017 según Fasecolda</t>
  </si>
  <si>
    <t>Menor al promedio nacional.</t>
  </si>
  <si>
    <t>Cero accidentes.</t>
  </si>
  <si>
    <t>Eficiencia General de las Personas (EGP)</t>
  </si>
  <si>
    <t>Se pierden días de trabajo debido a incidentes y accidentes menores e incapacitantes o accidentes graves.</t>
  </si>
  <si>
    <t>¿Cuál es la tasa general de defectos?</t>
  </si>
  <si>
    <t>Número de estándares mejorados / Total de estándares de la empresa.</t>
  </si>
  <si>
    <t>Entre 5 y 15%</t>
  </si>
  <si>
    <t>Tasa interna de mejoramiento</t>
  </si>
  <si>
    <t>Venta de derechos y patentes o licencias propias a terceros.</t>
  </si>
  <si>
    <t>El personal asignado a I+D+i sólo realiza estas actividades en tiempos "libres" que les permite sus operaciones del día a día.</t>
  </si>
  <si>
    <t>Hay un área o departamento que lidera la gestión del I+D+i, con proyectos de estandarización, mejoramiento e innovación y trabajo en red con otras áreas internas y agentes externos</t>
  </si>
  <si>
    <t>Nivel de rentabilidad general.</t>
  </si>
  <si>
    <t>La pertenencia a un ecosistema de innovación incrementa la probabilidad de éxito del I+D+i y reduce el tiempo y los costos de los nuevos desarrollos.</t>
  </si>
  <si>
    <t>No se conoce, no se mide.</t>
  </si>
  <si>
    <t>Superior a 60 días.</t>
  </si>
  <si>
    <t>Gestión de los costos totales de entrega</t>
  </si>
  <si>
    <t>Se trata de conocer la capacidad de la empresa para prever su dinámica de producción con base en alta demanda.</t>
  </si>
  <si>
    <t>En absoluto No se tiene previsión, aunque a la empresa le gustaría.</t>
  </si>
  <si>
    <t>Crítico, la planeación de producción se basa en el pronóstico, pero este es aún muy variable.</t>
  </si>
  <si>
    <t>Se esperan mejores pronósticos, pero se tiene inventario porque se sabe que sin él no es posible cumplir.</t>
  </si>
  <si>
    <t>El pronóstico es útil pero no crítico, ya que la empresa se impulsa principalmente por la demanda y puede cumplir.</t>
  </si>
  <si>
    <t>Pregunta si se ha construido confianza para realizar conjuntamente iniciativas de mejoramiento.</t>
  </si>
  <si>
    <t>Hay una organización informal con actividad esporádica.</t>
  </si>
  <si>
    <t>Política energética</t>
  </si>
  <si>
    <t>No se informa internamente sobre el desempeño energético de la empresa, ni se participa en organizaciones externas.</t>
  </si>
  <si>
    <t>Hay personas de la empresas que a titulo individual se interesan y participan en actividades de EEn.</t>
  </si>
  <si>
    <t>La empresa evidencia alguna participación, intercambio, tutoría, y membresías profesionales. La empresa presenta informes anuales sobre su desempeño energético.</t>
  </si>
  <si>
    <t>Documentación y análisis</t>
  </si>
  <si>
    <t>Se guarda documentación de edificios y equipos críticos y es utilizada para las evaluaciones de carga  y la fijación de metas y objetivos de eficiencia.</t>
  </si>
  <si>
    <t>La empresa tiene amplia experiencia en la realización de revisiones periódicas por parte de un equipo de profesionales internos y externo y se realiza una evaluación completa cada 5 años.</t>
  </si>
  <si>
    <t>Los objetivos están bien definidos, igual que las responsabilidades  de las personas, quienes han desarrollado sus  competencias profesionales y gozan de algunos incentivos por el logro de metas.</t>
  </si>
  <si>
    <t>Plan de Acción para el  mejoramiento</t>
  </si>
  <si>
    <t>No hay plan escrito.</t>
  </si>
  <si>
    <t>Si bien hay un Plan de Acción, es informal y no muy conocido y si bien permite cumplir con algunos objetivos, solo se actualiza esporádicamente. Las decisiones que afectan a la energía se consideran solo con base en el costo.</t>
  </si>
  <si>
    <t>Los Planes de Acción son  formales, revisados, aprobados, presupuestados, distribuidos y su implementación es evaluada periódicamente.</t>
  </si>
  <si>
    <t>Implementación de los Planes de Acción</t>
  </si>
  <si>
    <t>La implementación de los Planes de Acción no esta bien desarrollada.</t>
  </si>
  <si>
    <t>Evaluación del progreso</t>
  </si>
  <si>
    <t xml:space="preserve">Se realiza una verificación informal del progreso.
</t>
  </si>
  <si>
    <t>Se realizan algunas comparaciones históricas y se generan  algunos informes de resultados.</t>
  </si>
  <si>
    <t>0%, es decir que todo el inventario se encuentra en una bodega separada de la planta.</t>
  </si>
  <si>
    <t>Se refiere al menor nivel de variabilidad o desviación estándar de los procesos que aseguran los productos o servicios.</t>
  </si>
  <si>
    <t>6 Sigma</t>
  </si>
  <si>
    <r>
      <t>Qué tanto la empresa sólo se "</t>
    </r>
    <r>
      <rPr>
        <i/>
        <sz val="12"/>
        <rFont val="Palatino Linotype"/>
        <family val="1"/>
      </rPr>
      <t>oye</t>
    </r>
    <r>
      <rPr>
        <sz val="12"/>
        <rFont val="Palatino Linotype"/>
        <family val="1"/>
      </rPr>
      <t>" a sí misma para fijar los precios versus qué tanto escucha al mercado: clientes, competidores y a sus propia voz interna (los costos y gastos internos).</t>
    </r>
  </si>
  <si>
    <t>Se puede medir el % de reducción de desperdicio de materia prima o  el % de incremento del desperdicio recuperado o reusado: agua, recursos del suelo, etc.</t>
  </si>
  <si>
    <t>Gestión de los equipos de alto consumo energético</t>
  </si>
  <si>
    <t xml:space="preserve">La empresa mide el consumo general de los equipos de uso final y procesos principales.
</t>
  </si>
  <si>
    <t>No hay compromiso evidente de la alta administración,  lideres, y equipos de trabajo para mejorar la Eficiencia Energética EEn.</t>
  </si>
  <si>
    <t>Hay una política de EEn y responsables, pero poco conocimiento técnico  y aplicación limitada de la política.</t>
  </si>
  <si>
    <t>La empresa participa en, al menos, un escenario de dialogo sobre la EEn.</t>
  </si>
  <si>
    <t xml:space="preserve"> No hay manuales, planos, diseños, dibujos, especificaciones, etc. para edificios y equipos, disponibles. No se realizan mediciones ni análisis de la demanda ni la facturación.</t>
  </si>
  <si>
    <t>Hay algunos documentos y registros disponibles y se realizan algunas revisiones  de las especificaciones de los equipos.</t>
  </si>
  <si>
    <t>Se realizan revisiones por parte de los proveedores y  la empresa. La comparaciones son poco frecuentes y se hacen con base en  y las mejores prácticas de otras empresas.</t>
  </si>
  <si>
    <t>Objetivos y metas de desempeño</t>
  </si>
  <si>
    <t>Se conoce el potencial de mejora de la EEn, con base en la experiencia y las evaluaciones. Los objetivos se definen cada año a nivel de equipo/ planta / empresa y los indicadores de avance son publicados de forma regular (mes, semestre, etc.). Las personas responsables de la EEn son evaluadas y compensadas por sus logros.</t>
  </si>
  <si>
    <t>Los Planes de Acción incluyen el análisis de la energía o su costo. Los proyectos de EEn son evaluados con otras inversiones. El criterio de costo del ciclo de vida es aplicado.</t>
  </si>
  <si>
    <t>Los Planes son insuficientes. Los contratos con los proveedores de energía se renuevan automáticamente sin revisión. Hay comunicación ocasional con representantes de las empresas de servicios públicos.</t>
  </si>
  <si>
    <t>La empresa apoya las iniciativas internas de EEn de manera sistemática. Los empleados son  conscientes de los costos de energía. Se practica una política de compras eficientes de energía</t>
  </si>
  <si>
    <t>Se dialoga con los agentes de interés, de manera formal, especialmente, con los representantes de empresas de servicios públicos. Se persiguen activamente oportunidades de networking. La empresa cuenta con certificaciones en mejores prácticas o Sistemas de Gestión de la Energía (ISO 50000 u otras)</t>
  </si>
  <si>
    <t>No se realiza evaluación alguna.</t>
  </si>
  <si>
    <t>Proporción de costo de consumo de energía con respecto al total de costos de producción
Promedio del costo total de energía del sector DANE</t>
  </si>
  <si>
    <t>Nivel de Autocontrol</t>
  </si>
  <si>
    <t>Optimiza la entrada, salida  y por sobre todo la generación interna de residuos</t>
  </si>
  <si>
    <t>No se gestiona</t>
  </si>
  <si>
    <t>Máximo 5,0% de reducción de los desperdicios totales</t>
  </si>
  <si>
    <t>La propuesta de valor digital comienza a ser reconocida por los ejecutivos.</t>
  </si>
  <si>
    <t xml:space="preserve">La estrategia digital está siendo implementada. 
</t>
  </si>
  <si>
    <t>Todo el personal es digitalmente inteligente y consciente; mantener un "equipo digital" que se adapta permanentemente, es un imperativo.</t>
  </si>
  <si>
    <t>Ninguna.</t>
  </si>
  <si>
    <t>Estrategia Digital de producto y servicio.</t>
  </si>
  <si>
    <t>Customer Engagement.
Omnicanalidad.</t>
  </si>
  <si>
    <t>Experiencia del cliente.</t>
  </si>
  <si>
    <t>Canales</t>
  </si>
  <si>
    <t>Nos compran, no vendemos.</t>
  </si>
  <si>
    <t>Se basa en las relaciones personales, la indagación Voz a voz y la presencialidad.</t>
  </si>
  <si>
    <t>Redes sociales, Marketing Digital, análisis de datos, Pasarelas de pago, carrito de compras, tienda virtual.</t>
  </si>
  <si>
    <t>Presencial, tradicional.</t>
  </si>
  <si>
    <t>Seguridad digital, redes sociales básicas, Bancarización.</t>
  </si>
  <si>
    <t>Compras de la empresa</t>
  </si>
  <si>
    <t>Nos venden, no compramos</t>
  </si>
  <si>
    <t xml:space="preserve">Se utilizan métodos convencionales, compras presenciales, tradicionales, telefónicas. </t>
  </si>
  <si>
    <t>Se compra en línea y algunas veces el pago es presencial.</t>
  </si>
  <si>
    <t>Gestión financiera y administrativa</t>
  </si>
  <si>
    <t>No se llevan registros.</t>
  </si>
  <si>
    <t>Sólo se llevan registros físicos.</t>
  </si>
  <si>
    <t>Gestión comercial</t>
  </si>
  <si>
    <t>Productividad operacional</t>
  </si>
  <si>
    <t>Mejoramiento de los procesos</t>
  </si>
  <si>
    <t>Estado de planta y oficinas</t>
  </si>
  <si>
    <t>Setups - Puesta a punto de los equipos</t>
  </si>
  <si>
    <t>Eficiencia energética</t>
  </si>
  <si>
    <t>Desarrollo y sofisticación de producto</t>
  </si>
  <si>
    <t>Enfocado en abordar los principales impactos y riesgos, pero es posible que la estrategia no trate de manera integral con los impactos ecológicos de la empresa.</t>
  </si>
  <si>
    <t>El Presidente o Gerente General profundamente comprometido, asume la responsabilidad personal del desempeño ambiental de la empresa y se esfuerza por liderar la industria.</t>
  </si>
  <si>
    <t>El Presidente o Gerente General muestra apoyo.</t>
  </si>
  <si>
    <t>La comprensión y el compromiso de los empleados con respecto a los temas ecológicos está creciendo pero no es integral.</t>
  </si>
  <si>
    <t>Algunos ejecutivos influyentes ven el valor empresarial de los esfuerzos de sostenibilidad, pero otros siguen siendo escépticos.</t>
  </si>
  <si>
    <t>La sostenibilidad se considera en gran medida como un problema filantrópico, no conectado con los objetivos comerciales centrales.</t>
  </si>
  <si>
    <t>Incluye objetivos generales, algunos objetivos difíciles y pasos de acciones específicas.</t>
  </si>
  <si>
    <t>Incluye objetivos duros para la reducción absoluta de gases de efecto invernadero y acciones específicas para alcanzar esos objetivos.</t>
  </si>
  <si>
    <t>Aspira no solo a abordar sino a resolver problemas ecológicos.</t>
  </si>
  <si>
    <t xml:space="preserve">Cuentas por consideraciones a largo plazo.
</t>
  </si>
  <si>
    <t>Solicita activamente opiniones y experiencias externas (por ejemplo, diálogos activos de partes interesadas o aportes regulares de un consejo asesor externo).</t>
  </si>
  <si>
    <t>Comprensión limitada de las prioridades ecológicas de los grupos de interés externos.</t>
  </si>
  <si>
    <t>No hay un sistema en toda la empresa para rastrear los desafíos y oportunidades de Eco-Advantage.</t>
  </si>
  <si>
    <t>Ningún sistema analiza la cadena de valor ascendente (proveedores) o descendente (distribuidores y clientes).</t>
  </si>
  <si>
    <t>Nadie analiza la cadena de valor ascendente (proveedores) o descendente (distribuidores y clientes).</t>
  </si>
  <si>
    <t>Hay un enfoque integral para analizar los impactos de la cadena de valor extendida (proveedores de proveedores, clientes y consumidores finales).</t>
  </si>
  <si>
    <t>Comprensión general de los impactos y riesgos ecológicos prioritarios.</t>
  </si>
  <si>
    <t>No es un tema de interes en la empresa.</t>
  </si>
  <si>
    <t>Con qué frecuencia se celebran Eventos Kaizen</t>
  </si>
  <si>
    <t>Se refiere a recibir capacitación en formación de equipos, análisis y solución de problemas, trabajo estandarizado, principalmente.</t>
  </si>
  <si>
    <t>Igual al promedio del sector.</t>
  </si>
  <si>
    <t>Por debajo del promedio del sector.</t>
  </si>
  <si>
    <t>Mayor al 5% del promedio del sector.</t>
  </si>
  <si>
    <t>Entre 0 y 5% superior al promedio del sector.</t>
  </si>
  <si>
    <t>Tiene establecida y registrada una o varias líneas de base energética.
Realiza monitoreo y seguimiento de indicadores energéticos de la empresa.</t>
  </si>
  <si>
    <t>Realiza mantenimiento preventivo y predictivo orientado hacia la eficiencia energética.
Sustitución de equipos por otros más eficientes.
Implementación del sistema de Automatización y control en la planta.</t>
  </si>
  <si>
    <t>No hay revisiones formales o externas ni valoraciones de desempeño energético con base en referentes o mejores prácticas.</t>
  </si>
  <si>
    <t>Se monitorean regularmente revistas comerciales, bases de datos internas, informes sectoriales  y reportes de otras empresas. Muchas mejores prácticas internacionales de EEn son compartidas e implementadas por la empresa</t>
  </si>
  <si>
    <t>No hay objetivos de EEn establecidos.</t>
  </si>
  <si>
    <t>Se han creado mapas de defectos y se miden todos los defectos relativos a las oportunidades.</t>
  </si>
  <si>
    <t>Se tiene un manual de calidad que describe los  principales procedimientos de inspección.</t>
  </si>
  <si>
    <t>La empresa está en proceso de certificación con las normas ISO, u otra certificación independiente comparable.</t>
  </si>
  <si>
    <t>Hay un manual de calidad que incluye la inspección, certificación de proveedores y el diseño de productos.</t>
  </si>
  <si>
    <t>El sistema es integral y estructurado en torno a mapas de valor y riesgos de cada proceso.
La empresa está certificada con un estándar internacional.</t>
  </si>
  <si>
    <t>Menor de 4 Sigma</t>
  </si>
  <si>
    <t>4 Sigma</t>
  </si>
  <si>
    <t>5 Sigma</t>
  </si>
  <si>
    <t>Certificación de producto en otros países.</t>
  </si>
  <si>
    <t>Medida con base en el nivel Sigma.</t>
  </si>
  <si>
    <t>La empresa cuenta con un portafolio de proyectos de estandarización, mejoramiento e innovación que contribuye a incrementar el valor total de la empresa por su VPN agregado.</t>
  </si>
  <si>
    <t>Sin actividad.</t>
  </si>
  <si>
    <t>Registro de patentes propias.</t>
  </si>
  <si>
    <t>&gt; 2% Anual.</t>
  </si>
  <si>
    <t>1 – 2% Ventas.</t>
  </si>
  <si>
    <t>Se calcula sólo después que termina el periodo.</t>
  </si>
  <si>
    <t>Se realiza, pero no se calcula cuánto se invierte.</t>
  </si>
  <si>
    <t>Busca establecer qué tan dinámica es la empresa en responder o adelantarse a los competidores, con nuevos productos o servicios.</t>
  </si>
  <si>
    <t>No se define, ni se mide.</t>
  </si>
  <si>
    <t>Más de 9 meses.</t>
  </si>
  <si>
    <t>6 meses.</t>
  </si>
  <si>
    <t>Menos de 6 meses.</t>
  </si>
  <si>
    <t>Se trabaja con licencias de terceros.</t>
  </si>
  <si>
    <r>
      <t>No. de  S</t>
    </r>
    <r>
      <rPr>
        <i/>
        <sz val="12"/>
        <rFont val="Palatino Linotype"/>
        <family val="1"/>
      </rPr>
      <t>tartup</t>
    </r>
    <r>
      <rPr>
        <sz val="12"/>
        <rFont val="Palatino Linotype"/>
        <family val="1"/>
      </rPr>
      <t xml:space="preserve">, </t>
    </r>
    <r>
      <rPr>
        <i/>
        <sz val="12"/>
        <rFont val="Palatino Linotype"/>
        <family val="1"/>
      </rPr>
      <t>Spin off,</t>
    </r>
    <r>
      <rPr>
        <sz val="12"/>
        <rFont val="Palatino Linotype"/>
        <family val="1"/>
      </rPr>
      <t xml:space="preserve"> intraemprendimientos o </t>
    </r>
    <r>
      <rPr>
        <i/>
        <sz val="12"/>
        <rFont val="Palatino Linotype"/>
        <family val="1"/>
      </rPr>
      <t>Join Ventures</t>
    </r>
    <r>
      <rPr>
        <sz val="12"/>
        <rFont val="Palatino Linotype"/>
        <family val="1"/>
      </rPr>
      <t xml:space="preserve"> surgidos en la empresa los últimos 5 años.</t>
    </r>
  </si>
  <si>
    <t>Su evaluación podría ser medida por el número de agentes de interés con los cuales la empresa mantiene una relación que genera valor.</t>
  </si>
  <si>
    <t>Pregunta por el nivel de avance de la empresa en el proceso de la transformación digital relacionado con la gestión logística.</t>
  </si>
  <si>
    <t>Nota:</t>
  </si>
  <si>
    <t>2.5. Aprovisionamiento e inventarios</t>
  </si>
  <si>
    <t>Entre las respuestas 2 y 4</t>
  </si>
  <si>
    <t>Mas del 80% de los trabajadores  se encuentran entrenados  ( y algunos de ellos ya están certificados).</t>
  </si>
  <si>
    <t>Los cargos  clave conocen la política de EEn y miden sus objetivos.  Cada uno de ellos tiene total responsabilidad por sus metas de EEn.</t>
  </si>
  <si>
    <t>La EEn es una política de la  organización, prioritaria y reconocida. Todos los empleados son conscientes de los objetivos y sus responsabilidades.</t>
  </si>
  <si>
    <t>Valoración técnica y referenciación con mejores practicas (Best Practices y Benchmarking)</t>
  </si>
  <si>
    <t>Se refiere al nivel de avance en la implementación de un Sistema de Gestión que la empresa puede certificar.</t>
  </si>
  <si>
    <t>No se gestionan proyectos de estandarización, mejoramiento o innovación.</t>
  </si>
  <si>
    <t>La dedicación de personal revela el compromiso y nivel de sinergia interna alcanzado por la empresa en relación con la I+D+i.</t>
  </si>
  <si>
    <t>Averigua por el nivel de gestión de los costos logísticos alcanzados por la empresa para poder optimizarlo sobre una base sofisticada.</t>
  </si>
  <si>
    <t>Nivel de mantenimiento  preventivo</t>
  </si>
  <si>
    <t>Overall Equipment Effectiveness- OEE</t>
  </si>
  <si>
    <t>Entre 5-8% del tiempo de ciclo agrega valor</t>
  </si>
  <si>
    <t>Entre 9-10% del tiempo de ciclo agrega valor</t>
  </si>
  <si>
    <t>Margen de EBITDA de la empresa.</t>
  </si>
  <si>
    <t>Promedio Sector para el periodo.</t>
  </si>
  <si>
    <t>Están por debajo del promedio del sector</t>
  </si>
  <si>
    <t>Igual al promedio del sector</t>
  </si>
  <si>
    <t>Es superior al promedio del sector</t>
  </si>
  <si>
    <t>Promedio del sector</t>
  </si>
  <si>
    <t xml:space="preserve"> </t>
  </si>
  <si>
    <t xml:space="preserve">Conocen la importancia pero no saben como medirlo </t>
  </si>
  <si>
    <t>Días de abastecimiento.</t>
  </si>
  <si>
    <t>Días de distribución.</t>
  </si>
  <si>
    <t xml:space="preserve">Hay dos o más equipos o personas  trabajando de manera separada en el desarrollo de nuevos productos, estandarización y mejoramiento continúo. </t>
  </si>
  <si>
    <t>10,1 Y 15% de reducción del total de desperdicios</t>
  </si>
  <si>
    <t>Entre 5,1 Y 10% de reducción del total de desperdicios</t>
  </si>
  <si>
    <t>Más de 15,1% de reducción de los desperdicios totales</t>
  </si>
  <si>
    <t>Entre el nivel 1 y 3</t>
  </si>
  <si>
    <t>Entre el nivel 3 y 5</t>
  </si>
  <si>
    <t>Hasta el 5%</t>
  </si>
  <si>
    <t xml:space="preserve">Días ausentes hombre (año)  </t>
  </si>
  <si>
    <r>
      <t>Tasa anual de crecimiento compuesto -</t>
    </r>
    <r>
      <rPr>
        <b/>
        <sz val="12"/>
        <rFont val="Palatino Linotype"/>
        <family val="1"/>
      </rPr>
      <t>TACC</t>
    </r>
    <r>
      <rPr>
        <sz val="12"/>
        <rFont val="Palatino Linotype"/>
        <family val="1"/>
      </rPr>
      <t>- para los 3-5 últimos años</t>
    </r>
  </si>
  <si>
    <r>
      <t>Tasa Anual de Crecimiento Compuesto-</t>
    </r>
    <r>
      <rPr>
        <b/>
        <sz val="12"/>
        <rFont val="Palatino Linotype"/>
        <family val="1"/>
      </rPr>
      <t>TACC</t>
    </r>
    <r>
      <rPr>
        <sz val="12"/>
        <rFont val="Palatino Linotype"/>
        <family val="1"/>
      </rPr>
      <t>-Empresa</t>
    </r>
  </si>
  <si>
    <r>
      <rPr>
        <b/>
        <sz val="12"/>
        <rFont val="Palatino Linotype"/>
        <family val="1"/>
      </rPr>
      <t>ECP</t>
    </r>
    <r>
      <rPr>
        <sz val="12"/>
        <rFont val="Palatino Linotype"/>
        <family val="1"/>
      </rPr>
      <t>: Mayor al 10%</t>
    </r>
  </si>
  <si>
    <r>
      <t>Eficiencia del Ciclo de Procesos -</t>
    </r>
    <r>
      <rPr>
        <b/>
        <sz val="12"/>
        <rFont val="Palatino Linotype"/>
        <family val="1"/>
      </rPr>
      <t>ECP</t>
    </r>
    <r>
      <rPr>
        <sz val="12"/>
        <rFont val="Palatino Linotype"/>
        <family val="1"/>
      </rPr>
      <t>- = Tiempo que agrega valor / Tiempo total del ciclo</t>
    </r>
  </si>
  <si>
    <r>
      <rPr>
        <b/>
        <sz val="12"/>
        <rFont val="Palatino Linotype"/>
        <family val="1"/>
      </rPr>
      <t>5S</t>
    </r>
    <r>
      <rPr>
        <sz val="12"/>
        <rFont val="Palatino Linotype"/>
        <family val="1"/>
      </rPr>
      <t xml:space="preserve"> se tiene o no se tiene. Sin </t>
    </r>
    <r>
      <rPr>
        <b/>
        <sz val="12"/>
        <rFont val="Palatino Linotype"/>
        <family val="1"/>
      </rPr>
      <t>5S</t>
    </r>
    <r>
      <rPr>
        <sz val="12"/>
        <rFont val="Palatino Linotype"/>
        <family val="1"/>
      </rPr>
      <t xml:space="preserve"> las demás prácticas de gestión que la empresa quisiera implementar pueden caerse.</t>
    </r>
  </si>
  <si>
    <r>
      <t xml:space="preserve">No hemos hecho </t>
    </r>
    <r>
      <rPr>
        <b/>
        <sz val="12"/>
        <rFont val="Palatino Linotype"/>
        <family val="1"/>
      </rPr>
      <t>5S</t>
    </r>
    <r>
      <rPr>
        <sz val="12"/>
        <rFont val="Palatino Linotype"/>
        <family val="1"/>
      </rPr>
      <t xml:space="preserve">.
</t>
    </r>
  </si>
  <si>
    <r>
      <t xml:space="preserve">Las </t>
    </r>
    <r>
      <rPr>
        <b/>
        <sz val="12"/>
        <rFont val="Palatino Linotype"/>
        <family val="1"/>
      </rPr>
      <t>5S</t>
    </r>
    <r>
      <rPr>
        <sz val="12"/>
        <rFont val="Palatino Linotype"/>
        <family val="1"/>
      </rPr>
      <t xml:space="preserve"> se sostienen, pero solo con una supervisión constante de la administración</t>
    </r>
  </si>
  <si>
    <r>
      <t>(Ingresos - Costos no relacionados con los empleados) /No. de empleados Full Time Equivalent -</t>
    </r>
    <r>
      <rPr>
        <b/>
        <sz val="12"/>
        <rFont val="Palatino Linotype"/>
        <family val="1"/>
      </rPr>
      <t>FTE</t>
    </r>
    <r>
      <rPr>
        <sz val="12"/>
        <rFont val="Palatino Linotype"/>
        <family val="1"/>
      </rPr>
      <t>- (Equivalente al tiempo completo).</t>
    </r>
  </si>
  <si>
    <r>
      <t>Se calcula antes y después de cada Orden de Producción -</t>
    </r>
    <r>
      <rPr>
        <b/>
        <sz val="12"/>
        <rFont val="Palatino Linotype"/>
        <family val="1"/>
      </rPr>
      <t>OP</t>
    </r>
    <r>
      <rPr>
        <sz val="12"/>
        <rFont val="Palatino Linotype"/>
        <family val="1"/>
      </rPr>
      <t>- o Servicio y además se compara con otras empresas del sector.</t>
    </r>
  </si>
  <si>
    <t>No. de ideas sugeridas y proyectos de mejoramiento al año, por trabajador</t>
  </si>
  <si>
    <r>
      <t>Todas las personas usan equipos de protección individual  -</t>
    </r>
    <r>
      <rPr>
        <b/>
        <sz val="12"/>
        <rFont val="Palatino Linotype"/>
        <family val="1"/>
      </rPr>
      <t>EPI</t>
    </r>
    <r>
      <rPr>
        <sz val="12"/>
        <rFont val="Palatino Linotype"/>
        <family val="1"/>
      </rPr>
      <t>- completos y de buena calidad.</t>
    </r>
  </si>
  <si>
    <r>
      <t xml:space="preserve">Se han formulado </t>
    </r>
    <r>
      <rPr>
        <b/>
        <sz val="12"/>
        <rFont val="Palatino Linotype"/>
        <family val="1"/>
      </rPr>
      <t>POEs</t>
    </r>
    <r>
      <rPr>
        <sz val="12"/>
        <rFont val="Palatino Linotype"/>
        <family val="1"/>
      </rPr>
      <t xml:space="preserve"> sólo para algunas actividades críticas, pero no se ha dado entrenamiento</t>
    </r>
  </si>
  <si>
    <t xml:space="preserve">La empresa participa ampliamente en redes / organizaciones energéticas/ campañas/ gremios y comparte las mejores prácticas con otras organizaciones. La empresa realiza análisis y genera informes sobre su EEn, al menos, cada 3 meses. </t>
  </si>
  <si>
    <t>¿Cuál es el nivel de participación de la empresa en escenarios de EEn?</t>
  </si>
  <si>
    <t>Se realizan algunos ejercicios de medición, seguimiento, análisis y se elaboran algunos informes de manera selectiva. Las facturas de energía son analizadas cuidadosamente..</t>
  </si>
  <si>
    <t>La carga y el desempeño de los  equipos clave es medido, rastreado, analizado y reportado. Se analiza la demanda pico de las instalaciones y se realizan los ajustes a la demanda en tiempo real.</t>
  </si>
  <si>
    <t xml:space="preserve">Se realizan de manera sistemática comparaciones del consumo y los costos vs. los objetivos y planes. Los resultados son evaluados e informados a los agentes de interés relevantes, con base en las mejores prácticas  de otras empresas. </t>
  </si>
  <si>
    <t>¿Cuál es la estrategia de comunicación de marketing?</t>
  </si>
  <si>
    <t>¿La empresa cuenta con una estructura de pagos virtuales?</t>
  </si>
  <si>
    <t>¿La empresa cuenta con una estructura de compras virtuales?</t>
  </si>
  <si>
    <t>¿Cuál es la estrategia digital de inteligencia de negocio?</t>
  </si>
  <si>
    <t>¿la empresa busca aplicar tecnologías digitales para el servicio de la organización y los clientes?</t>
  </si>
  <si>
    <t>Sólo hay impulso de abajo hacia arriba (bottom-up) por parte del personal para abrazar la cultura digital.</t>
  </si>
  <si>
    <t>Métricas de calidad</t>
  </si>
  <si>
    <t>Sistema de calidad</t>
  </si>
  <si>
    <r>
      <t>¿Qué proporción del total de empleados ha tenido capacitación básica en Control Estadístico de Procesos -</t>
    </r>
    <r>
      <rPr>
        <b/>
        <sz val="12"/>
        <rFont val="Palatino Linotype"/>
        <family val="1"/>
      </rPr>
      <t>CEP</t>
    </r>
    <r>
      <rPr>
        <sz val="12"/>
        <rFont val="Palatino Linotype"/>
        <family val="1"/>
      </rPr>
      <t xml:space="preserve">-?
</t>
    </r>
  </si>
  <si>
    <r>
      <t>Qué parte de las operaciones se controlan con el Control Estadístico de Procesos -</t>
    </r>
    <r>
      <rPr>
        <b/>
        <sz val="12"/>
        <rFont val="Palatino Linotype"/>
        <family val="1"/>
      </rPr>
      <t>CEP-</t>
    </r>
  </si>
  <si>
    <r>
      <t>¿Qué parte del Control Estadístico de procesos -</t>
    </r>
    <r>
      <rPr>
        <b/>
        <sz val="12"/>
        <rFont val="Palatino Linotype"/>
        <family val="1"/>
      </rPr>
      <t>CEP</t>
    </r>
    <r>
      <rPr>
        <sz val="12"/>
        <rFont val="Palatino Linotype"/>
        <family val="1"/>
      </rPr>
      <t>- es realizado por los operarios en lugar de los especialistas en calidad o ingeniería?</t>
    </r>
  </si>
  <si>
    <t>¿La empresa tiene una visión de transformación digital?</t>
  </si>
  <si>
    <t>¿Qué tanto busca el personal de la empresa implementar una estrategia digital en sus procesos?</t>
  </si>
  <si>
    <r>
      <t>CRM (</t>
    </r>
    <r>
      <rPr>
        <i/>
        <sz val="12"/>
        <rFont val="Palatino Linotype"/>
        <family val="1"/>
      </rPr>
      <t>Customer Relationship Management)</t>
    </r>
    <r>
      <rPr>
        <sz val="12"/>
        <rFont val="Palatino Linotype"/>
        <family val="1"/>
      </rPr>
      <t xml:space="preserve"> para Marketing y Soporte.</t>
    </r>
  </si>
  <si>
    <t>Productividad de los activos de la empresa vs el sector.</t>
  </si>
  <si>
    <t>Productividad promedio de los activos del Sector</t>
  </si>
  <si>
    <t>Una mayor rotación  de los activos contribuye a incrementar la rentabilidad de la empresa.
Productividad de los Activos = Ventas/Activos totales del periodo (Año).</t>
  </si>
  <si>
    <t>Líder en Beneficio entre todas las empresas del sector.</t>
  </si>
  <si>
    <t>Beneficio superior al promedio del sector</t>
  </si>
  <si>
    <t>Beneficio igual al promedio del sector</t>
  </si>
  <si>
    <t>Beneficio por debajo del promedio del sector</t>
  </si>
  <si>
    <t xml:space="preserve">Beneficio antes de impuestos como porcentaje de las ventas del último año </t>
  </si>
  <si>
    <t>Igual</t>
  </si>
  <si>
    <t>Capital de trabajo = (Cuentas por Cobrar + Inventarios) / Ventas</t>
  </si>
  <si>
    <t>¿Cuál es el nivel de compromiso de la empresa con la sostenibilidad ambiental de la misma?</t>
  </si>
  <si>
    <r>
      <t xml:space="preserve">Revisión del desempeño del proyecto en toda la </t>
    </r>
    <r>
      <rPr>
        <i/>
        <sz val="12"/>
        <rFont val="Palatino Linotype"/>
        <family val="1"/>
      </rPr>
      <t>supply chain</t>
    </r>
    <r>
      <rPr>
        <sz val="12"/>
        <rFont val="Palatino Linotype"/>
        <family val="1"/>
      </rPr>
      <t>, con información compartida entre proveedores y clientes.</t>
    </r>
  </si>
  <si>
    <t>Costos de improductividad /  No calidad</t>
  </si>
  <si>
    <t>Ventas - costos- gastos  de administración y ventas por orden de producción, cliente, vendedor, familia, geografía.</t>
  </si>
  <si>
    <r>
      <t>100 % de los productos y clientes son rentables. Se conoce la rentabilidad por orden de producción -</t>
    </r>
    <r>
      <rPr>
        <b/>
        <sz val="12"/>
        <rFont val="Palatino Linotype"/>
        <family val="1"/>
      </rPr>
      <t>OP</t>
    </r>
    <r>
      <rPr>
        <sz val="12"/>
        <rFont val="Palatino Linotype"/>
        <family val="1"/>
      </rPr>
      <t>-, cliente, vendedor, zona, familia de producto, después de los gastos de administración y ventas</t>
    </r>
  </si>
  <si>
    <r>
      <t>El Lifetime Value -</t>
    </r>
    <r>
      <rPr>
        <b/>
        <sz val="12"/>
        <rFont val="Palatino Linotype"/>
        <family val="1"/>
      </rPr>
      <t>LTV</t>
    </r>
    <r>
      <rPr>
        <sz val="12"/>
        <rFont val="Palatino Linotype"/>
        <family val="1"/>
      </rPr>
      <t>- o Valor Vitalicio del Cliente -</t>
    </r>
    <r>
      <rPr>
        <b/>
        <sz val="12"/>
        <rFont val="Palatino Linotype"/>
        <family val="1"/>
      </rPr>
      <t>VVC</t>
    </r>
    <r>
      <rPr>
        <sz val="12"/>
        <rFont val="Palatino Linotype"/>
        <family val="1"/>
      </rPr>
      <t xml:space="preserve"> -, es el ingreso que un cliente ( o el valor promedio de los clientes) deja a lo largo de toda su relación con la empresa y no en un solo período.</t>
    </r>
  </si>
  <si>
    <t>¿Se está produciendo sin sobrepasar el presupuesto o los costos estándar?</t>
  </si>
  <si>
    <t>No existe cronograma</t>
  </si>
  <si>
    <t>11%-30% Cobertura y cumplimiento del cronograma entre el 50 y 75%</t>
  </si>
  <si>
    <t>En promedio, ¿con qué frecuencia, en meses, se colocan ordenes de reabastecimiento de los ítem?</t>
  </si>
  <si>
    <r>
      <t xml:space="preserve">No. de ítems de </t>
    </r>
    <r>
      <rPr>
        <b/>
        <sz val="12"/>
        <rFont val="Palatino Linotype"/>
        <family val="1"/>
      </rPr>
      <t>MP</t>
    </r>
    <r>
      <rPr>
        <sz val="12"/>
        <rFont val="Palatino Linotype"/>
        <family val="1"/>
      </rPr>
      <t xml:space="preserve"> en sitio del proceso / No.total de </t>
    </r>
    <r>
      <rPr>
        <b/>
        <sz val="12"/>
        <rFont val="Palatino Linotype"/>
        <family val="1"/>
      </rPr>
      <t>MP</t>
    </r>
  </si>
  <si>
    <r>
      <t xml:space="preserve">Se trata de medir el nivel de avance en la realización de operaciones con base en Procedimientos Operacionales Estándar- </t>
    </r>
    <r>
      <rPr>
        <b/>
        <sz val="12"/>
        <rFont val="Palatino Linotype"/>
        <family val="1"/>
      </rPr>
      <t>POEs-</t>
    </r>
    <r>
      <rPr>
        <sz val="12"/>
        <rFont val="Palatino Linotype"/>
        <family val="1"/>
      </rPr>
      <t xml:space="preserve"> y demás componentes del trabajo estandarizado.</t>
    </r>
  </si>
  <si>
    <t>El indicador captura  las mejoras en el desarrollo profesional y su capacidad para integrar equipos de alto desempeño.</t>
  </si>
  <si>
    <t>% de trabajadores con desarrollo de competencias certificadas y polivalencia con base en estándares internacionales.</t>
  </si>
  <si>
    <t>Busca establecer el nivel de compromiso explícito de la empresa con el respeto al trabajo digno por género.</t>
  </si>
  <si>
    <t>Un porcentaje significativo de mujeres trabajan en la empresa en  condiciones de igualdad de género.</t>
  </si>
  <si>
    <t>Revela el nivel de comprensión de la empresa sobre uno de los pilares fundamentales del Lean Management y el  compromiso del trabajador con la mejora  continua</t>
  </si>
  <si>
    <t>Índice de rotación de personal</t>
  </si>
  <si>
    <t>Índice de ausentismo</t>
  </si>
  <si>
    <t>Rara vez se requiere pagar horas extras y estas sólo se presentan debido a factores externos que la empresa no controla (cortes de energía, cierre de vías, etc.).</t>
  </si>
  <si>
    <t>¿Cuál es la Tasa de accidentalidad? Tenga en cuenta que el promedio nacional es 6,45% según Fasecolda</t>
  </si>
  <si>
    <t xml:space="preserve">Se revisa la ejecución del Plan de Acción con base en los resultados y se  retroalimenta a los agentes de interés. </t>
  </si>
  <si>
    <t xml:space="preserve"> Costo de la electricidad, gas natural, carbón mineral, otros: GLP, Diesel, biodiesel / Costo total operación (producción, administración, ventas).</t>
  </si>
  <si>
    <t>La empresa realiza submedición y acciones correctivas de mejora por equipo.
Buenas prácticas en equipos eléctricos.
Buenas prácticas en equipos y sistemas térmicos.
Implementación de proyectos de uso de energías renovables.</t>
  </si>
  <si>
    <t>Desconocen de la importancia y no saben como medirlo</t>
  </si>
  <si>
    <t xml:space="preserve">Conocen la importancia y realizan mediciones </t>
  </si>
  <si>
    <t xml:space="preserve">Conocen la importancia y realizan mediciones y un plan para la disminución de esas emisiones </t>
  </si>
  <si>
    <t>Compromiso con la Eficiencia Energética EEn.</t>
  </si>
  <si>
    <t>La alta dirección apoya implícitamente el Programa de EEn.
Hay responsables asignados pero no habilitados. El 20-40% del tiempo dedican a la EEn.</t>
  </si>
  <si>
    <t>La alta dirección apoya activamente el Programa y promueve la EEn en todas las áreas, equipos y operaciones de la empresa</t>
  </si>
  <si>
    <t xml:space="preserve">Hay un líder reconocido y capacitado que cuenta con personal de apoyo. Hay un equipo interdisciplinario activo que impulsa el Programa. </t>
  </si>
  <si>
    <t>Hay una política declarada y responsables asignados. No obstante, el no cumplimiento de la política, los objetivos y metas, no genera consecuencias.</t>
  </si>
  <si>
    <t>Se realizan algunas evaluaciones y  comparaciones limitadas del desempeño y el funcionamiento de los equipos críticos.</t>
  </si>
  <si>
    <t>Hay algunos objetivos establecidos pero no están asociados con el desarrollo de las personas ni su compensación.</t>
  </si>
  <si>
    <t>Los objetivos están vagamente definidos. Hay poco conocimiento de los objetivos de EEn fuera del equipo técnico. El  equipo técnico recibe apoyo para su formación sobre el tema.</t>
  </si>
  <si>
    <t>La gestión de las relaciones con los agentes de interés relacionados con al Plan de Acción es todavía escasa e informal, aunque hay comunicaciones periódicas y  algunos reportes de información sobre la ejecución de los planes. Se realiza una revisión periódica de los contratos con los proveedores.</t>
  </si>
  <si>
    <t>Nivel de defectos (Scrap)</t>
  </si>
  <si>
    <t>Certificaciones internacionales específicas para el sector en los países de destino de la mercancía.</t>
  </si>
  <si>
    <r>
      <t>Cuántos estándares, Procedimientos Operacionales Estándar -</t>
    </r>
    <r>
      <rPr>
        <b/>
        <sz val="12"/>
        <rFont val="Palatino Linotype"/>
        <family val="1"/>
      </rPr>
      <t>POE's</t>
    </r>
    <r>
      <rPr>
        <sz val="12"/>
        <rFont val="Palatino Linotype"/>
        <family val="1"/>
      </rPr>
      <t>-, instructivos y demás documentos del Sistema de Gestión son mejorados por año</t>
    </r>
  </si>
  <si>
    <t>No. de procesos autocontrolados / Total de procesos</t>
  </si>
  <si>
    <t>Desarrollo de nuevos productos o servicios</t>
  </si>
  <si>
    <t>No se realiza  inversión.</t>
  </si>
  <si>
    <t>Se refiere al portafolio de iniciativas que son valoradas por su aporte económico a la reducción de costos, gastos, capital de trabajo o la generación de ingresos</t>
  </si>
  <si>
    <t>Se gestionan proyectos de estandarización y mejoramiento.</t>
  </si>
  <si>
    <t>Se refiere a las inversiones que generan activos intangibles, valorables y amortizables</t>
  </si>
  <si>
    <t>Ningún</t>
  </si>
  <si>
    <t xml:space="preserve">Hay soluciones específicas: presupuesto, factura electrónica, digitalización de la contabilidad, liquidación de impuestos cotizaciones, recaudo, trámites y servicios en línea. </t>
  </si>
  <si>
    <t>Hay poca motivación de los altos ejecutivos para implementar soluciones o estrategias digitales.</t>
  </si>
  <si>
    <t>La estrategia digital está integrada al proceso de planeación por áreas e influye en la estrategia y dirección de la empresa.</t>
  </si>
  <si>
    <t>Experiencia de   transformación digital del cliente</t>
  </si>
  <si>
    <t>¿Cuál es la estrategia de transformación digital para el cliente?</t>
  </si>
  <si>
    <t>¿Existen canales digitales que estén integrados con los diferentes procesos del negocio?</t>
  </si>
  <si>
    <t>Email, Base de datos de clientes, Google calendar, Presencia Web, WhatsApp, redes sociales sin pago.</t>
  </si>
  <si>
    <t>Botón de pago, adecuación del modelo de negocio para la virtualización.</t>
  </si>
  <si>
    <t>Se paga con  base en una relación de gastos en Excel, con solicitud vía mail.</t>
  </si>
  <si>
    <t>¿la empresa cuenta con una  herramienta digital de gestión financiera y administrativa?</t>
  </si>
  <si>
    <t>Ofimática: Macros y tablas de Excel.</t>
  </si>
  <si>
    <t>Se refiere al tiempo de los procesos de cargue y distribución y almacenamiento de mercancía.</t>
  </si>
  <si>
    <t>La empresa mide el valor de los costos  de No-calidad generados para la empresa, y también el costo del daño emergente y el lucro cesante generado para el cliente.</t>
  </si>
  <si>
    <t>Se realizan análisis que estiman manualmente los costos logísticos totales de diferentes opciones que normalmente permanecen sin actualizar.
Características:
-Regla de cálculo de costos
-Revisión  poco frecuente de la base de costos
-Cobertura parcial de las posibles fuentes de costo.</t>
  </si>
  <si>
    <t>Hay un enfoque sistémico para el análisis de costos de entregas, utilizando una base de datos de tarifas de transportistas, aduanas, aranceles, tarifas, etc.
Características:
-Hoja de cálculo- Excel
-Base de datos de costos actualizada regularmente.
- Se mantienen al día diferentes versiones de los elementos de costo</t>
  </si>
  <si>
    <t>Se calculan de manera  integral y dinámica los costos totales de entrega utilizando datos detallados y altamente precisos de numerosas categorías de costos, incluido el costo del inventario.                      Características:
-Hay un sistema de calculo del costo.
- Tablas de tarifas actualizadas dinámicamente.
-Los gastos incluyen componentes de movimiento tanto nacionales como internacionales.</t>
  </si>
  <si>
    <t>Automatización de procesos logísticos</t>
  </si>
  <si>
    <t>Hay tecnología que resuelve los problemas básico y automatiza las tareas rutinarias de la ejecución logística.
Características:
-Envío de papelería integrado en el flujo de trabajo.
- Horarios de transito al día.</t>
  </si>
  <si>
    <t>Los pronósticos de producción se cumple con un alto nivel de precisión. No se requiere tener inventarios.</t>
  </si>
  <si>
    <r>
      <t xml:space="preserve">Algunos análisis </t>
    </r>
    <r>
      <rPr>
        <i/>
        <sz val="12"/>
        <rFont val="Palatino Linotype"/>
        <family val="1"/>
      </rPr>
      <t>ad hoc</t>
    </r>
    <r>
      <rPr>
        <sz val="12"/>
        <rFont val="Palatino Linotype"/>
        <family val="1"/>
      </rPr>
      <t xml:space="preserve"> son realizados por parte de algunos empleados en áreas aisladas.</t>
    </r>
  </si>
  <si>
    <t>Se toman en consideración elementos no financieros sobre los cuales hay preocupación por parte de los agentes de interés. 
La toma de decisiones es multicriterio.</t>
  </si>
  <si>
    <t>Utilidad antes de impuestos</t>
  </si>
  <si>
    <t>Mejores Prácticas alcanzadas</t>
  </si>
  <si>
    <t>(Total de envíos completo, a tiempo, sin daños y con la documentación completa) / Total de pedidos.</t>
  </si>
  <si>
    <t>(Total costos de improductividad o No-Calidad) / Total de las ventas</t>
  </si>
  <si>
    <t>% de variación con respecto al presupuesto para los costos</t>
  </si>
  <si>
    <t>Metros utilizados planta/ Total metros de la planta y oficinas</t>
  </si>
  <si>
    <r>
      <t xml:space="preserve">Soluciones integradas:  </t>
    </r>
    <r>
      <rPr>
        <b/>
        <i/>
        <sz val="12"/>
        <rFont val="Palatino Linotype"/>
        <family val="1"/>
      </rPr>
      <t>enterprise resource planning -</t>
    </r>
    <r>
      <rPr>
        <sz val="12"/>
        <rFont val="Palatino Linotype"/>
        <family val="1"/>
      </rPr>
      <t>ERP- utilizadas en más del 80% de su potencial de servicios.</t>
    </r>
  </si>
  <si>
    <r>
      <t xml:space="preserve">No hay interés en el tema más allá de evitar el desperdicio obvio de </t>
    </r>
    <r>
      <rPr>
        <b/>
        <sz val="12"/>
        <rFont val="Palatino Linotype"/>
        <family val="1"/>
      </rPr>
      <t>recursos</t>
    </r>
    <r>
      <rPr>
        <sz val="12"/>
        <rFont val="Palatino Linotype"/>
        <family val="1"/>
      </rPr>
      <t>: Agua, energía eléctrica, otras fuentes de energía, plástico, principalmente.</t>
    </r>
  </si>
  <si>
    <t>Hay interés en generar ahorros de recursos, más no hay políticas ni metas.</t>
  </si>
  <si>
    <r>
      <t xml:space="preserve">La responsabilidad por el uso de los recursos es de los individuos.
Hay asignación de presupuesto </t>
    </r>
    <r>
      <rPr>
        <i/>
        <sz val="12"/>
        <rFont val="Palatino Linotype"/>
        <family val="1"/>
      </rPr>
      <t xml:space="preserve">ad hoc </t>
    </r>
    <r>
      <rPr>
        <sz val="12"/>
        <rFont val="Palatino Linotype"/>
        <family val="1"/>
      </rPr>
      <t>(específico por asunto).</t>
    </r>
  </si>
  <si>
    <t>La responsabilidad por la gestión de los recursos es dada a un gerente de alto rango.
Hay presupuestos anuales y personal de apoyo para la sostenibilidad.</t>
  </si>
  <si>
    <t>Hay responsabilidad asignada a la gestión de compras/ adquisición y usuarios finales.
La gestión sostenible de los recursos está incluida en el presupuesto.</t>
  </si>
  <si>
    <t>La Alta Dirección o Equipo Líder participa en la revisión del desempeño sostenible de los recursos y aprueba el presupuesto plurianual.</t>
  </si>
  <si>
    <t>¿La empresa cuenta con  un presupuesto estratégico para las actividades sostenibles ?</t>
  </si>
  <si>
    <t>La empresa tiene una visión amplia del uso de recursos  como parte de la cadena de valor, mediante la interacción con clientes y proveedores para identificar oportunidades.</t>
  </si>
  <si>
    <t>No se ofrece información sobre el uso de recursos, ni a los agentes de interés.
No se capacita en  indicadores de sostenibilidad.</t>
  </si>
  <si>
    <t>¿Se ofrece información sobre el desempeño sostenible de la empresa a los agentes de interés?</t>
  </si>
  <si>
    <t>No existen metas ni planes de proyectos sostenibles.</t>
  </si>
  <si>
    <t>Se han implementado algunos proyectos sostenibles y se fijan metas.</t>
  </si>
  <si>
    <r>
      <t xml:space="preserve">Cuál es la rotación anual del </t>
    </r>
    <r>
      <rPr>
        <b/>
        <sz val="11"/>
        <rFont val="Calibri"/>
        <family val="2"/>
        <scheme val="minor"/>
      </rPr>
      <t>inventario</t>
    </r>
    <r>
      <rPr>
        <sz val="11"/>
        <rFont val="Calibri"/>
        <family val="2"/>
        <scheme val="minor"/>
      </rPr>
      <t xml:space="preserve"> (Inventario= Materias primas, productos en proceso y productos terminados)</t>
    </r>
  </si>
  <si>
    <t>Número de veces al año que rota el inventario.</t>
  </si>
  <si>
    <t>¿Cuántas reuniones o actividades de mejoramiento continuo se realizan en la empresa?</t>
  </si>
  <si>
    <r>
      <t xml:space="preserve">¿Qué porcentaje de las materias primas y partes compradas se entrega </t>
    </r>
    <r>
      <rPr>
        <b/>
        <sz val="11"/>
        <rFont val="Calibri"/>
        <family val="2"/>
        <scheme val="minor"/>
      </rPr>
      <t>más de una vez por semana</t>
    </r>
    <r>
      <rPr>
        <sz val="11"/>
        <rFont val="Calibri"/>
        <family val="2"/>
        <scheme val="minor"/>
      </rPr>
      <t>?</t>
    </r>
  </si>
  <si>
    <r>
      <t>¿Cuántos ítems de Materia Prima -</t>
    </r>
    <r>
      <rPr>
        <b/>
        <sz val="11"/>
        <rFont val="Calibri"/>
        <family val="2"/>
        <scheme val="minor"/>
      </rPr>
      <t>MP</t>
    </r>
    <r>
      <rPr>
        <sz val="11"/>
        <rFont val="Calibri"/>
        <family val="2"/>
        <scheme val="minor"/>
      </rPr>
      <t>-,  insumos y materiales comprados se entregan directamente en el sitio donde van ser usados sin inspección o almacenamiento entrantes?</t>
    </r>
  </si>
  <si>
    <r>
      <t xml:space="preserve">No. de ítems de </t>
    </r>
    <r>
      <rPr>
        <b/>
        <sz val="12"/>
        <rFont val="Palatino Linotype"/>
        <family val="1"/>
      </rPr>
      <t>MP</t>
    </r>
    <r>
      <rPr>
        <sz val="12"/>
        <rFont val="Palatino Linotype"/>
        <family val="1"/>
      </rPr>
      <t xml:space="preserve"> que entran mas de una vez por semana en sitio del proceso / No.total de </t>
    </r>
    <r>
      <rPr>
        <b/>
        <sz val="12"/>
        <rFont val="Palatino Linotype"/>
        <family val="1"/>
      </rPr>
      <t>MP</t>
    </r>
  </si>
  <si>
    <t>El indicador se usa para medir el impacto ambiental. Cantidad de emisiones de CO2 que se dejan de generar por la reducción del uso de combustibles fósiles y de energía eléctrica.</t>
  </si>
  <si>
    <r>
      <t>Se evidencia el compromiso de la empresa de asignar líderes, recursos, tiempos... respecto a la eficiencia energética -</t>
    </r>
    <r>
      <rPr>
        <b/>
        <sz val="12"/>
        <rFont val="Palatino Linotype"/>
        <family val="1"/>
      </rPr>
      <t>EEn</t>
    </r>
    <r>
      <rPr>
        <sz val="12"/>
        <rFont val="Palatino Linotype"/>
        <family val="1"/>
      </rPr>
      <t>-.</t>
    </r>
  </si>
  <si>
    <r>
      <t xml:space="preserve">¿La empresa cuenta con una política de </t>
    </r>
    <r>
      <rPr>
        <b/>
        <sz val="12"/>
        <rFont val="Palatino Linotype"/>
        <family val="1"/>
      </rPr>
      <t>EEn</t>
    </r>
    <r>
      <rPr>
        <sz val="12"/>
        <rFont val="Palatino Linotype"/>
        <family val="1"/>
      </rPr>
      <t>? Idealmente la política debe estar por escrito y ser parte del Sistema de Gestión correspondiente.</t>
    </r>
  </si>
  <si>
    <t>¿Se realizan mediciones y análisis de la demanda energética de la empresa?</t>
  </si>
  <si>
    <t>¿La empresa realiza evaluación o valoración a sus consumos energéticos, teniendo otros datos como referente ? (datos del sector, de otras industrias…)</t>
  </si>
  <si>
    <r>
      <t xml:space="preserve">¿La empresa evalúa la ejecución del plan de acción de </t>
    </r>
    <r>
      <rPr>
        <b/>
        <sz val="12"/>
        <rFont val="Palatino Linotype"/>
        <family val="1"/>
      </rPr>
      <t>EEn</t>
    </r>
    <r>
      <rPr>
        <sz val="12"/>
        <rFont val="Palatino Linotype"/>
        <family val="1"/>
      </rPr>
      <t>?</t>
    </r>
  </si>
  <si>
    <r>
      <t xml:space="preserve">¿La empresa implementa un plan de acción de </t>
    </r>
    <r>
      <rPr>
        <b/>
        <sz val="12"/>
        <rFont val="Palatino Linotype"/>
        <family val="1"/>
      </rPr>
      <t>EEn</t>
    </r>
    <r>
      <rPr>
        <sz val="12"/>
        <rFont val="Palatino Linotype"/>
        <family val="1"/>
      </rPr>
      <t xml:space="preserve"> ? </t>
    </r>
  </si>
  <si>
    <t xml:space="preserve">¿Cómo perciben los clientes su calidad? </t>
  </si>
  <si>
    <t xml:space="preserve">Describa a sus métricas de calidad 
</t>
  </si>
  <si>
    <t>"Lo que no se mide, no se controla, ni se puede mejorar".</t>
  </si>
  <si>
    <t xml:space="preserve">¿Cómo describiría el sistema de calidad?
 </t>
  </si>
  <si>
    <t>Con base en el desempeño del sector y el resultado de la empresa para cada año, marcar de 1 - 5 si la tendencia para la empresa (para los cinco años) está por debajo, igual o por encima del promedio del sector.</t>
  </si>
  <si>
    <t>¿la toma de decisiones de sostenibilidad ambiental es multicriterio?</t>
  </si>
  <si>
    <t>Se paga mediante transferencias Business to Business -B2B- totalmente en línea.</t>
  </si>
  <si>
    <t>Valor del costo logístico nacional/ Ventas nacionales</t>
  </si>
  <si>
    <t>Valor del costo logístico internacional/ Ventas internacionales</t>
  </si>
  <si>
    <t>La empresa alcanza o lidera regularmente los Benchmarks sobre sostenibilidad a nivel internacional.</t>
  </si>
  <si>
    <t xml:space="preserve">La remuneración del Equipo Líder de Alta Gerencia está relacionada con el logro de las metas internas de reducción de impactos ambientales </t>
  </si>
  <si>
    <t>La remuneración del Equipo Líder esta relacionada con el logro de metas internas de reducción de impactos ambientales en la cadena de valor extendida (supply chain).</t>
  </si>
  <si>
    <t>¿La empresa ha integrado el aspecto de sostenibilidad a sus productos o servicios?</t>
  </si>
  <si>
    <t xml:space="preserve">¿La empresa tiene una visión amplia del uso de recursos  como parte de la cadena de valor? En donde ha identificado cómo tener un mayor impacto sostenible </t>
  </si>
  <si>
    <t>Se realiza análisis de Ciclo de Vida durante el desarrollo de los proyectos.
Se invierte en mejoras de impacto sostenible con los proveedores.</t>
  </si>
  <si>
    <t>Hay participación regular y formal de los agentes de interés.
Los resultados de sostenibilidad son publicados.</t>
  </si>
  <si>
    <t>¿Se implementan planes de impacto ambiental y se fijan metas sostenibles?</t>
  </si>
  <si>
    <t>Percepción de calidad</t>
  </si>
  <si>
    <r>
      <t>Tasa Anual de Crecimiento Compuesto-</t>
    </r>
    <r>
      <rPr>
        <b/>
        <sz val="12"/>
        <rFont val="Palatino Linotype"/>
        <family val="1"/>
      </rPr>
      <t>TACC</t>
    </r>
    <r>
      <rPr>
        <sz val="12"/>
        <rFont val="Palatino Linotype"/>
        <family val="1"/>
      </rPr>
      <t>-Sector</t>
    </r>
  </si>
  <si>
    <r>
      <t xml:space="preserve">Ventas: Ingresar aquí el valor de las ventas por año del </t>
    </r>
    <r>
      <rPr>
        <b/>
        <sz val="11"/>
        <rFont val="Calibri"/>
        <family val="2"/>
        <scheme val="minor"/>
      </rPr>
      <t>sector</t>
    </r>
  </si>
  <si>
    <r>
      <t xml:space="preserve">Ventas: Ingresar aquí el valor de las ventas por año de la </t>
    </r>
    <r>
      <rPr>
        <b/>
        <sz val="11"/>
        <rFont val="Calibri"/>
        <family val="2"/>
        <scheme val="minor"/>
      </rPr>
      <t>empresa</t>
    </r>
  </si>
  <si>
    <r>
      <t xml:space="preserve">Productividad de los activos de la </t>
    </r>
    <r>
      <rPr>
        <b/>
        <sz val="12"/>
        <rFont val="Palatino Linotype"/>
        <family val="1"/>
      </rPr>
      <t>empresa</t>
    </r>
  </si>
  <si>
    <r>
      <t xml:space="preserve">Total Productividad de los activos del </t>
    </r>
    <r>
      <rPr>
        <b/>
        <sz val="12"/>
        <rFont val="Palatino Linotype"/>
        <family val="1"/>
      </rPr>
      <t>sector</t>
    </r>
  </si>
  <si>
    <r>
      <t xml:space="preserve">Margen de EBITDA </t>
    </r>
    <r>
      <rPr>
        <b/>
        <sz val="12"/>
        <rFont val="Palatino Linotype"/>
        <family val="1"/>
      </rPr>
      <t>Sector</t>
    </r>
    <r>
      <rPr>
        <sz val="12"/>
        <rFont val="Palatino Linotype"/>
        <family val="1"/>
      </rPr>
      <t xml:space="preserve"> = Ebitda/Ventas*100 %</t>
    </r>
  </si>
  <si>
    <r>
      <t xml:space="preserve">Margen de EBITDA de la </t>
    </r>
    <r>
      <rPr>
        <b/>
        <sz val="12"/>
        <rFont val="Palatino Linotype"/>
        <family val="1"/>
      </rPr>
      <t>empresa</t>
    </r>
    <r>
      <rPr>
        <sz val="12"/>
        <rFont val="Palatino Linotype"/>
        <family val="1"/>
      </rPr>
      <t xml:space="preserve"> = EBITDA/Ventas*100 %</t>
    </r>
  </si>
  <si>
    <r>
      <t>Total</t>
    </r>
    <r>
      <rPr>
        <b/>
        <sz val="12"/>
        <rFont val="Palatino Linotype"/>
        <family val="1"/>
      </rPr>
      <t xml:space="preserve"> Sector</t>
    </r>
    <r>
      <rPr>
        <sz val="12"/>
        <rFont val="Palatino Linotype"/>
        <family val="1"/>
      </rPr>
      <t xml:space="preserve"> en %</t>
    </r>
  </si>
  <si>
    <r>
      <t xml:space="preserve">Beneficio de la </t>
    </r>
    <r>
      <rPr>
        <b/>
        <sz val="12"/>
        <rFont val="Palatino Linotype"/>
        <family val="1"/>
      </rPr>
      <t>empresa</t>
    </r>
    <r>
      <rPr>
        <sz val="12"/>
        <rFont val="Palatino Linotype"/>
        <family val="1"/>
      </rPr>
      <t>:
Utilidad antes de impuestos/Ventas año.</t>
    </r>
  </si>
  <si>
    <t>No. de renuncias + despidos/No. Promedio de empleados año</t>
  </si>
  <si>
    <t>Mayor al promedio nacional.</t>
  </si>
  <si>
    <t>¿La empresa cuenta con objetivos y metas estratégicamente definidas para hacer más eficiente su desempeño energético?</t>
  </si>
  <si>
    <t xml:space="preserve">¿La empresa tiene formulado un plan de mejoramiento energético ? </t>
  </si>
  <si>
    <t>No se mide o 0%-≤50%</t>
  </si>
  <si>
    <t>&gt;50%-≤70%</t>
  </si>
  <si>
    <t>&gt;70%-≤80%</t>
  </si>
  <si>
    <t>&gt;95%-100%</t>
  </si>
  <si>
    <t>&gt; 2 -  ≤ 5%</t>
  </si>
  <si>
    <t>&gt; 1 - ≤ 2%</t>
  </si>
  <si>
    <t>0% - ≤ 1</t>
  </si>
  <si>
    <t>&gt;  5 y ≤ 10%</t>
  </si>
  <si>
    <t>&gt; 80% - ≤ 95%</t>
  </si>
  <si>
    <t xml:space="preserve">&gt; 3 –  ≤ 4% </t>
  </si>
  <si>
    <t xml:space="preserve">&gt; 0 –  ≤ 3% </t>
  </si>
  <si>
    <t>&gt; 4 - ≤ 5%</t>
  </si>
  <si>
    <t xml:space="preserve">&gt; 5 - ≤ 10% </t>
  </si>
  <si>
    <t xml:space="preserve">&gt; 3  -  ≤ 5% </t>
  </si>
  <si>
    <t xml:space="preserve">&gt; 0 y ≤ 3% </t>
  </si>
  <si>
    <t>&gt; 0% - ≤ 15%</t>
  </si>
  <si>
    <t>&gt;15% - ≤30%</t>
  </si>
  <si>
    <t>&gt;30% - ≤45%</t>
  </si>
  <si>
    <t>&gt;70%-100%</t>
  </si>
  <si>
    <t>&gt;45% ≤70%</t>
  </si>
  <si>
    <t>&gt; 1 - ≤ 3</t>
  </si>
  <si>
    <t>&gt; 3 - ≤ 5</t>
  </si>
  <si>
    <t>&gt; 5 - ≤9</t>
  </si>
  <si>
    <t>≤ 5%</t>
  </si>
  <si>
    <t>&gt; 90%-100%</t>
  </si>
  <si>
    <t>&gt;7%- ≤ 11%</t>
  </si>
  <si>
    <t>0%- ≤ 3%</t>
  </si>
  <si>
    <t>&gt;3%- ≤ 7%</t>
  </si>
  <si>
    <t>&gt;11%- ≤ 31%</t>
  </si>
  <si>
    <t xml:space="preserve"> ≤ 5%</t>
  </si>
  <si>
    <t>&gt;5%- ≤ 10%</t>
  </si>
  <si>
    <t>&gt; 10%- ≤ 30%</t>
  </si>
  <si>
    <t>&gt; 30%- ≤ 90%</t>
  </si>
  <si>
    <t>&gt; 90% - 100%</t>
  </si>
  <si>
    <t>&gt;45 - ≤90</t>
  </si>
  <si>
    <t>&gt;125 - ≤ 160</t>
  </si>
  <si>
    <t>0 - ≤ 45</t>
  </si>
  <si>
    <t>≤ 40%</t>
  </si>
  <si>
    <t>&gt; 90 - ≤ 125</t>
  </si>
  <si>
    <t>&gt; 40 - ≤ 60%</t>
  </si>
  <si>
    <t>&gt; 60 - ≤ 85%</t>
  </si>
  <si>
    <t>&gt; 85 - 100%</t>
  </si>
  <si>
    <t>&gt; 80% - ≤ 93%</t>
  </si>
  <si>
    <t>&gt;10%- ≤ 30%</t>
  </si>
  <si>
    <t>&gt;30%- ≤ 70%</t>
  </si>
  <si>
    <t>&gt;1% - ≤ 10%</t>
  </si>
  <si>
    <t>&gt; 70% -100%</t>
  </si>
  <si>
    <t>&gt;1% - ≤10%</t>
  </si>
  <si>
    <t>&gt;10% - ≤30%</t>
  </si>
  <si>
    <t>&gt; 30% - ≤70%</t>
  </si>
  <si>
    <t>&gt; 30  - ≤  45%</t>
  </si>
  <si>
    <t>&gt; 7  y  ≤  15%</t>
  </si>
  <si>
    <t>&gt; 15 - ≤  30%</t>
  </si>
  <si>
    <t>&gt; 6%- ≤ 55%</t>
  </si>
  <si>
    <t>&gt; 55%- ≤80%</t>
  </si>
  <si>
    <t>&gt; 93% -  100%</t>
  </si>
  <si>
    <t>&gt; 1% - ≤ 10%</t>
  </si>
  <si>
    <t>&gt; 10% - ≤ 30%</t>
  </si>
  <si>
    <t>&gt; 70,%-100%</t>
  </si>
  <si>
    <r>
      <t>Se refiere a las nuevas Unidades Estratégicas de Negocio-</t>
    </r>
    <r>
      <rPr>
        <b/>
        <sz val="12"/>
        <rFont val="Palatino Linotype"/>
        <family val="1"/>
      </rPr>
      <t>UEN</t>
    </r>
    <r>
      <rPr>
        <sz val="12"/>
        <rFont val="Palatino Linotype"/>
        <family val="1"/>
      </rPr>
      <t>, empresas con modelos de negocio diferenciados pero complementarios creados por la empresa</t>
    </r>
  </si>
  <si>
    <r>
      <t>Esta pregunta considera el Sistema de Seguridad y Salud en el Trabajo (</t>
    </r>
    <r>
      <rPr>
        <b/>
        <sz val="12"/>
        <rFont val="Palatino Linotype"/>
        <family val="1"/>
      </rPr>
      <t>SSST</t>
    </r>
    <r>
      <rPr>
        <sz val="12"/>
        <rFont val="Palatino Linotype"/>
        <family val="1"/>
      </rPr>
      <t>)</t>
    </r>
  </si>
  <si>
    <t xml:space="preserve">
No. proveedores promedio por ítem</t>
  </si>
  <si>
    <t>&gt;5%- ≤10%</t>
  </si>
  <si>
    <t>&gt;10%- ≤20%</t>
  </si>
  <si>
    <t>&gt; 5% - ≤ 10%</t>
  </si>
  <si>
    <t>&gt; 10% ≤ 25%</t>
  </si>
  <si>
    <t>&gt; 25% ≤ 80%</t>
  </si>
  <si>
    <t>&gt; 85 y 95%. Buena</t>
  </si>
  <si>
    <t>&gt; 75 - ≤ 85%. Aceptable</t>
  </si>
  <si>
    <t>Hasta 65%. Inaceptable. Entre 65 - ≤ 75%. Regular</t>
  </si>
  <si>
    <t>Número de accidentes de trabajo en el periodo / promedio de trabajadores de la empresa</t>
  </si>
  <si>
    <t>&gt; 6 - ≤ 9 meses.</t>
  </si>
  <si>
    <t xml:space="preserve"> 2 y 3 emprendimientos.</t>
  </si>
  <si>
    <t>Entre 4 y 6 emprendimientos.</t>
  </si>
  <si>
    <t>&gt; 10 - ≤ 13,5%</t>
  </si>
  <si>
    <t>≥ 8 y ≤ 10%</t>
  </si>
  <si>
    <t>&gt; 45 - ≤ 50%</t>
  </si>
  <si>
    <t>≥ 38  - ≤ 45%</t>
  </si>
  <si>
    <t>Entre las respuestas 3 y 5</t>
  </si>
  <si>
    <t>≥ 3.6 -  ≤ 5 horas</t>
  </si>
  <si>
    <t>&gt; 5  - ≤ 7 horas</t>
  </si>
  <si>
    <t>≥ 2.6 - ≤ 5 horas</t>
  </si>
  <si>
    <t>≥ 3.8 - ≤ 5 horas</t>
  </si>
  <si>
    <t>≥ 3.3 - ≤ 5 horas</t>
  </si>
  <si>
    <t>Abastecimiento menor a 24 días.</t>
  </si>
  <si>
    <t>≥ 24 - ≤ 40 días.</t>
  </si>
  <si>
    <t>&gt; 40  - ≤ 60 días.</t>
  </si>
  <si>
    <t>Distribución menor a 28 días.</t>
  </si>
  <si>
    <t>≥ 28 - ≤ 40 días.</t>
  </si>
  <si>
    <t xml:space="preserve">La empresa mide el valor total de los costos  de No-calidad,  más no el costo del daño emergente y el lucro cesante generado para el cliente. La medición del costo interno incluye; el costo de lo que se hizo mal + el costo de la reparación + el costo de oportunidad + el costo de los controles de calidad que no operaron + el costo reputacional.  </t>
  </si>
  <si>
    <t>Cantidad de proveedores estratégicos o aliados por tipo de materia prima</t>
  </si>
  <si>
    <t>5+</t>
  </si>
  <si>
    <t>24+</t>
  </si>
  <si>
    <t>1 y 8</t>
  </si>
  <si>
    <t>18 y 23</t>
  </si>
  <si>
    <t>&gt;70% ≤100%</t>
  </si>
  <si>
    <t>&gt;50% ≤70%</t>
  </si>
  <si>
    <r>
      <t xml:space="preserve">1% ≤ 10%, es decir, la </t>
    </r>
    <r>
      <rPr>
        <b/>
        <sz val="12"/>
        <rFont val="Palatino Linotype"/>
        <family val="1"/>
      </rPr>
      <t>MP</t>
    </r>
    <r>
      <rPr>
        <sz val="12"/>
        <rFont val="Palatino Linotype"/>
        <family val="1"/>
      </rPr>
      <t xml:space="preserve"> y los productos terminados están en una bodega (s)</t>
    </r>
  </si>
  <si>
    <t>&gt;11% ≤ 50%</t>
  </si>
  <si>
    <t>&gt;5%- ≤  20%</t>
  </si>
  <si>
    <t>&gt;20%- ≤  40%</t>
  </si>
  <si>
    <t>&gt;40%- ≤  90%</t>
  </si>
  <si>
    <t>No. de horas de entrenamiento promedio por trabajador cada año</t>
  </si>
  <si>
    <r>
      <t xml:space="preserve">¿La empresa realiza mediciones de consumo energético en </t>
    </r>
    <r>
      <rPr>
        <b/>
        <sz val="11"/>
        <rFont val="Calibri"/>
        <family val="2"/>
        <scheme val="minor"/>
      </rPr>
      <t>al menos 1 equipo</t>
    </r>
    <r>
      <rPr>
        <sz val="11"/>
        <rFont val="Calibri"/>
        <family val="2"/>
        <scheme val="minor"/>
      </rPr>
      <t xml:space="preserve"> de alto consumo energético?</t>
    </r>
  </si>
  <si>
    <t>Número de registros de propiedad intelectual, patentes.</t>
  </si>
  <si>
    <t>9 y 11</t>
  </si>
  <si>
    <t>12 y 17</t>
  </si>
  <si>
    <t xml:space="preserve">Muy frecuente y alto y\o no se controlan ni se pagan. </t>
  </si>
  <si>
    <t>"Se denomina agentes  de interés al conjunto de partes interesadas y/o afectadas,  directa o indirectamente, por la actividad de una organización.  Dentro de la empresa, las partes interesadas pueden ser los accionistas y empleados, y de manera externa están los proveedores, clientes, socios, inversores y analistas, sindicatos, académicos, ONG, medios de comunicación, competidores, administraciones y la sociedad en conjunto."</t>
  </si>
  <si>
    <t>Indaga acerca de qué tanto se han integrado la empresa y los proveedores de bienes y servicios.</t>
  </si>
  <si>
    <t xml:space="preserve">Cuál es el alcance de la participación del proveedor de bienes y servicios en los eventos Kaizen
</t>
  </si>
  <si>
    <t>Poco soporte técnológico para la planificación logística y la ejecución de los procesos. Se confía demasiado en las hojas de cálculo y otras herramientas tecnológicas "improvisadas".
Características:
-Dependencia del agente de carga 
-Los procedimientos se realizan vía   telefónica y fax.
-Las reservas se tramitan caso por caso, no es un proceso repetible.</t>
  </si>
  <si>
    <t>El flujo de trabajo esta automatizado, integrado e incluye:
-Envío de documentación automatizada.
-EDI de las transacciones de reserva (oferta / respuesta)
-Compras con tarifas automatizadas.
-Se ha optimizado la planeación de los movimientos internacionales para encontrar el mejor puerto de salida / entrada
-Determinación basada en costo y servicio.</t>
  </si>
  <si>
    <t xml:space="preserve">Los costos de no calidad se definen como aquellas fallas evitables producidas por incumplimientos en un servicio o producto, como por ejemplo: desperdicios, devoluciones, reparaciones, reemplazos, gastos por atención a quejas y exigencias de cumplimiento de garantías, negocios que dejaron de hacerser, entre otros. </t>
  </si>
  <si>
    <t>No se cuantifican, mas sí se presentan en alto volumen y son atendidas caso por caso de manera reactiva, es decir, cuando el cliente llama a reclamar</t>
  </si>
  <si>
    <t>Cuál es la participación de los productos o servicios desarrollados en  los  últimos 3 años, en las ventas de cada año</t>
  </si>
  <si>
    <t xml:space="preserve">%  del total Ventas de Nuevos Productos o Servicios / Ventas totales </t>
  </si>
  <si>
    <t>Tiempo que transcurre desde que se decide desarrollar el producto o servicio hasta su lanzamiento.</t>
  </si>
  <si>
    <t>Valor invertido en  I+D+I por año/ Ventas totales por año.</t>
  </si>
  <si>
    <t>Inversión en I+D+i 
(Investigación, desarrollo e innovación)</t>
  </si>
  <si>
    <r>
      <t>No. de proyectos y Valor Presente Neto (</t>
    </r>
    <r>
      <rPr>
        <b/>
        <sz val="12"/>
        <rFont val="Palatino Linotype"/>
        <family val="1"/>
      </rPr>
      <t>VPN</t>
    </r>
    <r>
      <rPr>
        <sz val="12"/>
        <rFont val="Palatino Linotype"/>
        <family val="1"/>
      </rPr>
      <t xml:space="preserve">) de cada proyecto </t>
    </r>
  </si>
  <si>
    <t>Se considera que un producto o servicio es más rentable en cuanto sea totalmente nuevo para el mercado y la empresa, es decir, en cuanto más riesgoso sea.</t>
  </si>
  <si>
    <t>Se trabaja conjuntamente con universidades y centros de investigación que ayuden a mejorar y desarrollar el conocimiento. Así como también con entidades locales y nacionales de educación para comunicar las necesidades, nuevas competencias y habilidades.</t>
  </si>
  <si>
    <t>Quién hace el desarrollo de nuevos servicios o productos</t>
  </si>
  <si>
    <t>Qué tanto los nuevos productos o servicios son impulsados desde adentro versus qué tanto corresponde a necesidades validadas con los clientes potenciales.</t>
  </si>
  <si>
    <t xml:space="preserve">Se considera la capacidad del proceso en el desarrollo de nuevos productos o servicios
</t>
  </si>
  <si>
    <t>Cuál es el nivel de participación de los proveedores en el desarrollo de productos o servicios</t>
  </si>
  <si>
    <t>Indaga acerca de la política de la empresa para trabajar de manera colaborativa con los proveedores en la ideación y el desarrollo de nuevos productos o servicios.</t>
  </si>
  <si>
    <t>Nuestros encargados obtienen toda la información del proveedor que necesitan, de publicaciones comerciales.</t>
  </si>
  <si>
    <t>Un mayor involucramiento del proveedor en el diseño del producto puede contribuir a reducir significativamente el tiempo de ciclo de desarrollo de nuevos productos o servicios.</t>
  </si>
  <si>
    <t>Existen registros de marca, pero aún no se registran patentes propias.</t>
  </si>
  <si>
    <t>Se entienden las necesidades de los clientes y usuarios finales.
Se trabaja conjuntamente con los clientes en la exploración y el desarrollo de nuevos conceptos.
Asi como tambien con "usuarios líderes" para el desarrollo de nuevos productos y servicios innovadores.</t>
  </si>
  <si>
    <t>No hay desarrollo de nuevos servicios o productos</t>
  </si>
  <si>
    <r>
      <t>Los nuevos productos son un esfuerzo conjunto entre</t>
    </r>
    <r>
      <rPr>
        <sz val="12"/>
        <color rgb="FFFF0000"/>
        <rFont val="Palatino Linotype"/>
        <family val="1"/>
      </rPr>
      <t xml:space="preserve"> </t>
    </r>
    <r>
      <rPr>
        <sz val="12"/>
        <rFont val="Palatino Linotype"/>
        <family val="1"/>
      </rPr>
      <t>diferente</t>
    </r>
    <r>
      <rPr>
        <sz val="12"/>
        <color theme="1"/>
        <rFont val="Palatino Linotype"/>
        <family val="1"/>
      </rPr>
      <t>s áreas de la empresa  (ingeniería, ventas, compras y producción)</t>
    </r>
  </si>
  <si>
    <t>Tanto los clientes como los proveedores son traídos desde temprano para hacer parte del proceso</t>
  </si>
  <si>
    <t xml:space="preserve">Hay personal en la empresa que expontamente y adicional a sus funciones desarrolla nuevos productos y servicios </t>
  </si>
  <si>
    <t xml:space="preserve">Hay personal en la empresa dedicado a desarrollar nuevos productos y servicios </t>
  </si>
  <si>
    <t>Suele acontecer que las empresas tienen muchas ideas, incluso nuevos productos, pero la capacidad de planta no es suficiente o inexistente. Concidera usted la capacidad que le queda disponible en su planta para desarrollar nuevos productos ?</t>
  </si>
  <si>
    <t>No se conoce cuál es la capacidad del proceso</t>
  </si>
  <si>
    <t>Es un aporte crítico en todos los aspectos del desarrollo de servicios o productos.</t>
  </si>
  <si>
    <t>Sólo si el encargado de la produccion o del desarrollo del servicio piensa que debería considerarlo.</t>
  </si>
  <si>
    <t>Rutinariamente se consulta con los proveedores importantes para obtener sus ideas sobre los productos que se podrían desarrollar.</t>
  </si>
  <si>
    <t>Se consulta con los principales proveedores antes de comenzar un nuevo producto.</t>
  </si>
  <si>
    <t>Lead Time (LT)</t>
  </si>
  <si>
    <t>Tiempo de ciclo (TC)</t>
  </si>
  <si>
    <r>
      <rPr>
        <b/>
        <sz val="12"/>
        <rFont val="Palatino Linotype"/>
        <family val="1"/>
      </rPr>
      <t>OEE = Disponibilidad x Rendimiento x Calidad.</t>
    </r>
    <r>
      <rPr>
        <sz val="12"/>
        <rFont val="Palatino Linotype"/>
        <family val="1"/>
      </rPr>
      <t xml:space="preserve"> (Tenga en cuenta que </t>
    </r>
    <r>
      <rPr>
        <b/>
        <sz val="12"/>
        <rFont val="Palatino Linotype"/>
        <family val="1"/>
      </rPr>
      <t>NO</t>
    </r>
    <r>
      <rPr>
        <sz val="12"/>
        <rFont val="Palatino Linotype"/>
        <family val="1"/>
      </rPr>
      <t xml:space="preserve"> debe calcularlo, solo tomar los datos si la empresa lo mide)</t>
    </r>
  </si>
  <si>
    <t xml:space="preserve">Revela el desempeño o productividad de las personas de planta 
</t>
  </si>
  <si>
    <r>
      <rPr>
        <b/>
        <sz val="12"/>
        <rFont val="Palatino Linotype"/>
        <family val="1"/>
      </rPr>
      <t>EGP=Disponibilidad*Eficiencia*Calidad</t>
    </r>
    <r>
      <rPr>
        <sz val="12"/>
        <rFont val="Palatino Linotype"/>
        <family val="1"/>
      </rPr>
      <t xml:space="preserve">
(Tenga en cuenta que NO debe calcularlo, solo tomar los datos si la empresa lo mide)</t>
    </r>
  </si>
  <si>
    <r>
      <t xml:space="preserve">No es un problema, </t>
    </r>
    <r>
      <rPr>
        <b/>
        <sz val="12"/>
        <rFont val="Palatino Linotype"/>
        <family val="1"/>
      </rPr>
      <t>5S</t>
    </r>
    <r>
      <rPr>
        <sz val="12"/>
        <rFont val="Palatino Linotype"/>
        <family val="1"/>
      </rPr>
      <t xml:space="preserve"> siempre se sostiene y mejora por sí sola</t>
    </r>
  </si>
  <si>
    <r>
      <t>No hay una política energética ni</t>
    </r>
    <r>
      <rPr>
        <sz val="12"/>
        <color rgb="FFFF0000"/>
        <rFont val="Palatino Linotype"/>
        <family val="1"/>
      </rPr>
      <t xml:space="preserve"> </t>
    </r>
    <r>
      <rPr>
        <sz val="12"/>
        <rFont val="Palatino Linotype"/>
        <family val="1"/>
      </rPr>
      <t>conciencia</t>
    </r>
    <r>
      <rPr>
        <sz val="12"/>
        <color rgb="FFFF0000"/>
        <rFont val="Palatino Linotype"/>
        <family val="1"/>
      </rPr>
      <t xml:space="preserve"> </t>
    </r>
    <r>
      <rPr>
        <sz val="12"/>
        <rFont val="Palatino Linotype"/>
        <family val="1"/>
      </rPr>
      <t xml:space="preserve">de su importancia organizacional, ni presupuesto asignado para ello. </t>
    </r>
  </si>
  <si>
    <r>
      <t xml:space="preserve">El Plan de Acción es limitado a iniciativas </t>
    </r>
    <r>
      <rPr>
        <i/>
        <sz val="12"/>
        <rFont val="Palatino Linotype"/>
        <family val="1"/>
      </rPr>
      <t>ad hoc</t>
    </r>
    <r>
      <rPr>
        <sz val="12"/>
        <rFont val="Palatino Linotype"/>
        <family val="1"/>
      </rPr>
      <t xml:space="preserve"> o a la reacción frente a algún evento o cambio que se presente.</t>
    </r>
  </si>
  <si>
    <t>No medimos la persepción de calidad de nuestros clientes</t>
  </si>
  <si>
    <t>no se mide o ronda entre 0% - ≤ 6%</t>
  </si>
  <si>
    <t>% total de unidades de desperdicios (kg, lts, productos)  / Total de unidades  (kg, lts, productos)</t>
  </si>
  <si>
    <t>% desperdicios reducidos / Total de desperdicios generados (kg, lts, productos)</t>
  </si>
  <si>
    <r>
      <t xml:space="preserve">La respuesta debe estar basada en porcentaje de quejas o reclamos, encuestas, entrevistas a los clientes y </t>
    </r>
    <r>
      <rPr>
        <b/>
        <sz val="12"/>
        <rFont val="Palatino Linotype"/>
        <family val="1"/>
      </rPr>
      <t>NO</t>
    </r>
    <r>
      <rPr>
        <sz val="12"/>
        <rFont val="Palatino Linotype"/>
        <family val="1"/>
      </rPr>
      <t xml:space="preserve"> en una apreciación subjetiva de la empresa.</t>
    </r>
  </si>
  <si>
    <t>Certificación de producto o proceso en Colombia.</t>
  </si>
  <si>
    <t>Cuáles certificaciones de producto y/o procesos  ha logrado la empresa</t>
  </si>
  <si>
    <t>No hay responsables asignados por el uso de los recursos.
No se asigna presupuesto para las actividades de sostenibilidad.</t>
  </si>
  <si>
    <t>Existe un proceso de análisis formal que involucra una amplia gama de funciones dentro de la organización incluyendo prodcucción, operaciones y finanzas.</t>
  </si>
  <si>
    <r>
      <t xml:space="preserve">¿Existen procesos de revisión del uso de los recursos ?
</t>
    </r>
    <r>
      <rPr>
        <b/>
        <sz val="12"/>
        <rFont val="Calibri"/>
        <family val="2"/>
        <scheme val="minor"/>
      </rPr>
      <t>Recursos:</t>
    </r>
    <r>
      <rPr>
        <sz val="12"/>
        <rFont val="Calibri"/>
        <family val="2"/>
        <scheme val="minor"/>
      </rPr>
      <t xml:space="preserve"> agua, energía eléctrica, otras fuentes de energía, plástico ...</t>
    </r>
  </si>
  <si>
    <t>No se hacen mediciones de tiempos de ciclo</t>
  </si>
  <si>
    <t xml:space="preserve">Se realizan mediciones de tiempo de ciclo y se han implementado acciones que no han evidenciado mejoras </t>
  </si>
  <si>
    <t>Se realizan mediciones de tiempo de ciclo pero no se han implementado acciones</t>
  </si>
  <si>
    <t>Entre las respuestas 1 y 3</t>
  </si>
  <si>
    <t xml:space="preserve">No se hace medición del Lead Time </t>
  </si>
  <si>
    <t>Se realiza la medición del Lead time de la empresa pero no se han implementado acciones</t>
  </si>
  <si>
    <t xml:space="preserve">Se realiza la medición del Lead time de la empresa y se han implementado acciones que no han evidenciado mejoras </t>
  </si>
  <si>
    <r>
      <t xml:space="preserve">El precio es un esfuerzo estratégico </t>
    </r>
    <r>
      <rPr>
        <b/>
        <sz val="12"/>
        <rFont val="Palatino Linotype"/>
        <family val="1"/>
      </rPr>
      <t>continuo</t>
    </r>
    <r>
      <rPr>
        <sz val="12"/>
        <rFont val="Palatino Linotype"/>
        <family val="1"/>
      </rPr>
      <t xml:space="preserve"> que involucra  a un grupo de gestión multifuncional de la empresa, asi como tambien al mercado (clientes y competencia) </t>
    </r>
  </si>
  <si>
    <r>
      <t>El precio se establece desde un grupo de gestión multifuncional de la empresa, y si es necesario se "masajean" los precios con base en la demanda</t>
    </r>
    <r>
      <rPr>
        <b/>
        <sz val="12"/>
        <rFont val="Palatino Linotype"/>
        <family val="1"/>
      </rPr>
      <t xml:space="preserve"> O</t>
    </r>
    <r>
      <rPr>
        <sz val="12"/>
        <rFont val="Palatino Linotype"/>
        <family val="1"/>
      </rPr>
      <t xml:space="preserve"> la competencia</t>
    </r>
  </si>
  <si>
    <t xml:space="preserve">Solo un área de la empresa fija los precios  </t>
  </si>
  <si>
    <r>
      <t>Se establecen los precios en función de los costos, y si es necesario estos  se "masajean" con base en la demanda</t>
    </r>
    <r>
      <rPr>
        <b/>
        <sz val="12"/>
        <rFont val="Palatino Linotype"/>
        <family val="1"/>
      </rPr>
      <t xml:space="preserve"> </t>
    </r>
    <r>
      <rPr>
        <sz val="12"/>
        <rFont val="Palatino Linotype"/>
        <family val="1"/>
      </rPr>
      <t>del mercado</t>
    </r>
    <r>
      <rPr>
        <b/>
        <sz val="12"/>
        <rFont val="Palatino Linotype"/>
        <family val="1"/>
      </rPr>
      <t xml:space="preserve"> O</t>
    </r>
    <r>
      <rPr>
        <sz val="12"/>
        <rFont val="Palatino Linotype"/>
        <family val="1"/>
      </rPr>
      <t xml:space="preserve"> en la competencia</t>
    </r>
  </si>
  <si>
    <t xml:space="preserve">Nivel de utilización del espacio de la planta y oficinas </t>
  </si>
  <si>
    <r>
      <t xml:space="preserve">Todos pueden y, de manera rutinaria, </t>
    </r>
    <r>
      <rPr>
        <b/>
        <sz val="12"/>
        <rFont val="Palatino Linotype"/>
        <family val="1"/>
      </rPr>
      <t xml:space="preserve">hablan en función de los temas </t>
    </r>
    <r>
      <rPr>
        <sz val="12"/>
        <rFont val="Palatino Linotype"/>
        <family val="1"/>
      </rPr>
      <t>y niveles de la estructura directamente con los clientes.</t>
    </r>
  </si>
  <si>
    <r>
      <t xml:space="preserve">El precio es un esfuerzo estratégico </t>
    </r>
    <r>
      <rPr>
        <b/>
        <sz val="12"/>
        <rFont val="Palatino Linotype"/>
        <family val="1"/>
      </rPr>
      <t>periódico</t>
    </r>
    <r>
      <rPr>
        <sz val="12"/>
        <rFont val="Palatino Linotype"/>
        <family val="1"/>
      </rPr>
      <t xml:space="preserve"> que involucra a un grupo de gestión multifuncional de la empresa, asi como tambien al mercado (clientes y competencia) </t>
    </r>
  </si>
  <si>
    <t>¿Cuál es el tiempo promedio de configuración general para el equipo principal de la operación o el servicio?</t>
  </si>
  <si>
    <t>El responsable de ventas y/o mercadeo solamente</t>
  </si>
  <si>
    <t>Otros departamentos pero solo con la aprobación del responsable de Ventas y/o Marketing</t>
  </si>
  <si>
    <r>
      <t>Cuál es el nivel de servicio perfecto alcanzado: envíos completos, a tiempo, sin daños y con la documentación completa. Equivalente al</t>
    </r>
    <r>
      <rPr>
        <i/>
        <sz val="12"/>
        <rFont val="Palatino Linotype"/>
        <family val="1"/>
      </rPr>
      <t xml:space="preserve"> Delivered On-Time &amp; In-Full -</t>
    </r>
    <r>
      <rPr>
        <b/>
        <sz val="12"/>
        <rFont val="Palatino Linotype"/>
        <family val="1"/>
      </rPr>
      <t>OTIF</t>
    </r>
    <r>
      <rPr>
        <sz val="12"/>
        <rFont val="Palatino Linotype"/>
        <family val="1"/>
      </rPr>
      <t xml:space="preserve">-.
Promedio nacional 2018 </t>
    </r>
    <r>
      <rPr>
        <b/>
        <sz val="12"/>
        <rFont val="Palatino Linotype"/>
        <family val="1"/>
      </rPr>
      <t>75.4%</t>
    </r>
    <r>
      <rPr>
        <sz val="12"/>
        <rFont val="Palatino Linotype"/>
        <family val="1"/>
      </rPr>
      <t xml:space="preserve"> de los pedidos.</t>
    </r>
  </si>
  <si>
    <t>No se conoce el valor generado por los clientes, o estos están cambiando constantemente</t>
  </si>
  <si>
    <t xml:space="preserve">Se conoce la duración, amplitud o diversidad de productos y servicios que el cliente compra. </t>
  </si>
  <si>
    <r>
      <t>Se calcula y gestiona el</t>
    </r>
    <r>
      <rPr>
        <b/>
        <sz val="12"/>
        <rFont val="Palatino Linotype"/>
        <family val="1"/>
      </rPr>
      <t xml:space="preserve"> VVC </t>
    </r>
    <r>
      <rPr>
        <sz val="12"/>
        <rFont val="Palatino Linotype"/>
        <family val="1"/>
      </rPr>
      <t xml:space="preserve"> (rara vez la empresa pierde clientes pues logra mantener su fidelidad a  la empresa)</t>
    </r>
  </si>
  <si>
    <r>
      <t xml:space="preserve">Se conoce la duración, amplitud y profundidad, esto es, la cantidad comprada de cada producto o servicio, pero no se calcula el </t>
    </r>
    <r>
      <rPr>
        <b/>
        <sz val="12"/>
        <rFont val="Palatino Linotype"/>
        <family val="1"/>
      </rPr>
      <t>VVC</t>
    </r>
  </si>
  <si>
    <t xml:space="preserve">Se realiza la medición del Lead time de la empresa y se han implementado acciones que han permitido reducir y/o sostener las mejoras </t>
  </si>
  <si>
    <t xml:space="preserve">Se realizan mediciones de tiempo de ciclo y se han implementado acciones que han permitido reducir los TC y/o sostener las mejoras </t>
  </si>
  <si>
    <t>el LT es el tiempo que transcurre desde que se inicia un proceso de producción, al generarse una orden, hasta que se  entrega al cliente. Es decir, representa el tiempo que existe entre el primer y el último paso de la elaboración de un servicio o producto.</t>
  </si>
  <si>
    <t>Este tiempo es una métrica de cada proceso individual, y por supuesto existen numerosos TC dentro de un proceso general (LT) de producción de un servicio o producto</t>
  </si>
  <si>
    <t xml:space="preserve">Con los proveedores buenes y servicios </t>
  </si>
  <si>
    <t>20 o más</t>
  </si>
  <si>
    <r>
      <t>Se calcula antes y después de cada Orden de Producción -</t>
    </r>
    <r>
      <rPr>
        <b/>
        <sz val="12"/>
        <rFont val="Palatino Linotype"/>
        <family val="1"/>
      </rPr>
      <t>OP</t>
    </r>
    <r>
      <rPr>
        <sz val="12"/>
        <rFont val="Palatino Linotype"/>
        <family val="1"/>
      </rPr>
      <t>- o Servicio  y además se compara con otras empresas del sector.</t>
    </r>
  </si>
  <si>
    <t>No. de miembros de equipos de trabajo, círculos de calidad o equipos de solución de problemas/ total de empleados</t>
  </si>
  <si>
    <t xml:space="preserve">Comercio electrónico </t>
  </si>
  <si>
    <r>
      <t xml:space="preserve">¿Cuál es el número promedio de </t>
    </r>
    <r>
      <rPr>
        <b/>
        <sz val="11"/>
        <rFont val="Calibri"/>
        <family val="2"/>
        <scheme val="minor"/>
      </rPr>
      <t>proveedores estratégicos</t>
    </r>
    <r>
      <rPr>
        <sz val="11"/>
        <rFont val="Calibri"/>
        <family val="2"/>
        <scheme val="minor"/>
      </rPr>
      <t xml:space="preserve"> o aliados para cada materia prima o artículo (ítem) comprado por insumo o servicio?</t>
    </r>
  </si>
  <si>
    <t>No hay gestión de la información o datos de la empresa</t>
  </si>
  <si>
    <t xml:space="preserve">Plataformas de transformación digital, CRM
</t>
  </si>
  <si>
    <t>Hace referencia al uso de estrategias y herramientas que sirven para transformar información en conocimiento, con el objetivo de mejorar el proceso de toma de decisiones en una empresa.</t>
  </si>
  <si>
    <r>
      <t xml:space="preserve">Uso de herramientas para </t>
    </r>
    <r>
      <rPr>
        <b/>
        <sz val="12"/>
        <rFont val="Palatino Linotype"/>
        <family val="1"/>
      </rPr>
      <t>almacenamiento</t>
    </r>
    <r>
      <rPr>
        <sz val="12"/>
        <rFont val="Palatino Linotype"/>
        <family val="1"/>
      </rPr>
      <t xml:space="preserve"> o repositorio de datos  (herramientas de gestión de datos)</t>
    </r>
  </si>
  <si>
    <r>
      <t xml:space="preserve">Aplicaciones para </t>
    </r>
    <r>
      <rPr>
        <b/>
        <sz val="12"/>
        <rFont val="Palatino Linotype"/>
        <family val="1"/>
      </rPr>
      <t>generación de informes</t>
    </r>
    <r>
      <rPr>
        <sz val="12"/>
        <rFont val="Palatino Linotype"/>
        <family val="1"/>
      </rPr>
      <t xml:space="preserve">, que recopila la información y permite mantener a la gerencia informada sobre el estado de su negocio. </t>
    </r>
  </si>
  <si>
    <r>
      <t xml:space="preserve">Uso de cuadros de mando ejecutivos o resúmenes visuales de información del negocio, que muestran una </t>
    </r>
    <r>
      <rPr>
        <b/>
        <sz val="12"/>
        <rFont val="Palatino Linotype"/>
        <family val="1"/>
      </rPr>
      <t>comprensión global de la empresa a través de métricas</t>
    </r>
    <r>
      <rPr>
        <sz val="12"/>
        <rFont val="Palatino Linotype"/>
        <family val="1"/>
      </rPr>
      <t xml:space="preserve"> e Indicadores Clave de Desempeño (KPIs).</t>
    </r>
  </si>
  <si>
    <r>
      <t>Uso de aplicaciones para el análisis de información de bases de datos que permita la identificación de patrones o tendencias (Clientes, procesos, etc) en un alto volumen de datos. (</t>
    </r>
    <r>
      <rPr>
        <b/>
        <sz val="12"/>
        <color theme="1"/>
        <rFont val="Palatino Linotype"/>
        <family val="1"/>
      </rPr>
      <t xml:space="preserve">análisis predictivos, </t>
    </r>
    <r>
      <rPr>
        <b/>
        <i/>
        <sz val="12"/>
        <color theme="1"/>
        <rFont val="Palatino Linotype"/>
        <family val="1"/>
      </rPr>
      <t>big data, data mining, data analitic</t>
    </r>
    <r>
      <rPr>
        <i/>
        <sz val="12"/>
        <color theme="1"/>
        <rFont val="Palatino Linotype"/>
        <family val="1"/>
      </rPr>
      <t>s</t>
    </r>
    <r>
      <rPr>
        <sz val="12"/>
        <color theme="1"/>
        <rFont val="Palatino Linotype"/>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</si>
</sst>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0.0%"/>
    <numFmt numFmtId="165" formatCode="0.0"/>
    <numFmt numFmtId="166" formatCode="#,##0.0"/>
  </numFmts>
  <fonts count="52" x14ac:knownFonts="1">
    <font>
      <sz val="11"/>
      <color theme="1"/>
      <name val="Calibri"/>
      <family val="2"/>
      <scheme val="minor"/>
    </font>
    <font>
      <sz val="12"/>
      <color theme="1"/>
      <name val="Calibri"/>
      <family val="2"/>
      <scheme val="minor"/>
    </font>
    <font>
      <b/>
      <sz val="14"/>
      <color theme="1"/>
      <name val="Palatino Linotype"/>
      <family val="1"/>
    </font>
    <font>
      <sz val="10"/>
      <name val="Arial"/>
      <family val="2"/>
    </font>
    <font>
      <b/>
      <sz val="14"/>
      <name val="Palatino Linotype"/>
      <family val="1"/>
    </font>
    <font>
      <b/>
      <sz val="12"/>
      <color theme="1"/>
      <name val="Palatino Linotype"/>
      <family val="1"/>
    </font>
    <font>
      <sz val="14"/>
      <color theme="1"/>
      <name val="Palatino Linotype"/>
      <family val="1"/>
    </font>
    <font>
      <sz val="12"/>
      <color theme="1"/>
      <name val="Palatino Linotype"/>
      <family val="1"/>
    </font>
    <font>
      <sz val="14"/>
      <name val="Palatino Linotype"/>
      <family val="1"/>
    </font>
    <font>
      <sz val="12"/>
      <color rgb="FF000000"/>
      <name val="Palatino Linotype"/>
      <family val="1"/>
    </font>
    <font>
      <sz val="11"/>
      <color theme="1"/>
      <name val="Palatino Linotype"/>
      <family val="1"/>
    </font>
    <font>
      <sz val="24"/>
      <color theme="1"/>
      <name val="Palatino Linotype"/>
      <family val="1"/>
    </font>
    <font>
      <sz val="11"/>
      <color theme="1"/>
      <name val="Calibri"/>
      <family val="2"/>
      <scheme val="minor"/>
    </font>
    <font>
      <b/>
      <sz val="16"/>
      <color theme="1"/>
      <name val="Palatino Linotype"/>
      <family val="1"/>
    </font>
    <font>
      <b/>
      <sz val="12"/>
      <color rgb="FFFFFFFF"/>
      <name val="Palatino Linotype"/>
      <family val="1"/>
    </font>
    <font>
      <b/>
      <sz val="12"/>
      <color rgb="FF000000"/>
      <name val="Palatino Linotype"/>
      <family val="1"/>
    </font>
    <font>
      <sz val="12"/>
      <name val="Palatino Linotype"/>
      <family val="1"/>
    </font>
    <font>
      <b/>
      <sz val="12"/>
      <name val="Palatino Linotype"/>
      <family val="1"/>
    </font>
    <font>
      <sz val="16"/>
      <color theme="1"/>
      <name val="Palatino Linotype"/>
      <family val="1"/>
    </font>
    <font>
      <sz val="16"/>
      <color theme="0"/>
      <name val="Palatino Linotype"/>
      <family val="1"/>
    </font>
    <font>
      <sz val="16"/>
      <name val="Palatino Linotype"/>
      <family val="1"/>
    </font>
    <font>
      <b/>
      <sz val="16"/>
      <color theme="0"/>
      <name val="Palatino Linotype"/>
      <family val="1"/>
    </font>
    <font>
      <b/>
      <sz val="16"/>
      <name val="Palatino Linotype"/>
      <family val="1"/>
    </font>
    <font>
      <sz val="10"/>
      <name val="Palatino Linotype"/>
      <family val="1"/>
    </font>
    <font>
      <b/>
      <sz val="12"/>
      <name val="Calibri"/>
      <family val="2"/>
      <scheme val="minor"/>
    </font>
    <font>
      <i/>
      <sz val="12"/>
      <name val="Palatino Linotype"/>
      <family val="1"/>
    </font>
    <font>
      <sz val="12"/>
      <name val="Calibri"/>
      <family val="2"/>
      <scheme val="minor"/>
    </font>
    <font>
      <sz val="15"/>
      <name val="Palatino Linotype"/>
      <family val="1"/>
    </font>
    <font>
      <b/>
      <sz val="24"/>
      <color theme="1"/>
      <name val="Palatino Linotype"/>
      <family val="1"/>
    </font>
    <font>
      <b/>
      <sz val="22"/>
      <color theme="1"/>
      <name val="Palatino Linotype"/>
      <family val="1"/>
    </font>
    <font>
      <b/>
      <sz val="30"/>
      <color theme="1"/>
      <name val="Palatino Linotype"/>
      <family val="1"/>
    </font>
    <font>
      <sz val="14"/>
      <color rgb="FF222222"/>
      <name val="Arial"/>
      <family val="2"/>
    </font>
    <font>
      <sz val="11"/>
      <color rgb="FF9C0006"/>
      <name val="Calibri"/>
      <family val="2"/>
      <scheme val="minor"/>
    </font>
    <font>
      <sz val="11"/>
      <color rgb="FF006100"/>
      <name val="Calibri"/>
      <family val="2"/>
      <scheme val="minor"/>
    </font>
    <font>
      <sz val="11"/>
      <color rgb="FF9C5700"/>
      <name val="Calibri"/>
      <family val="2"/>
      <scheme val="minor"/>
    </font>
    <font>
      <sz val="9"/>
      <color indexed="81"/>
      <name val="Tahoma"/>
      <family val="2"/>
    </font>
    <font>
      <sz val="11"/>
      <name val="Calibri"/>
      <family val="2"/>
      <scheme val="minor"/>
    </font>
    <font>
      <b/>
      <sz val="11"/>
      <color indexed="81"/>
      <name val="Tahoma"/>
      <family val="2"/>
    </font>
    <font>
      <b/>
      <sz val="14"/>
      <color indexed="81"/>
      <name val="Tahoma"/>
      <family val="2"/>
    </font>
    <font>
      <sz val="14"/>
      <color indexed="81"/>
      <name val="Tahoma"/>
      <family val="2"/>
    </font>
    <font>
      <b/>
      <sz val="11"/>
      <name val="Calibri"/>
      <family val="2"/>
      <scheme val="minor"/>
    </font>
    <font>
      <sz val="11"/>
      <color indexed="81"/>
      <name val="Tahoma"/>
      <family val="2"/>
    </font>
    <font>
      <sz val="12"/>
      <color theme="5" tint="0.79998168889431442"/>
      <name val="Palatino Linotype"/>
      <family val="1"/>
    </font>
    <font>
      <b/>
      <i/>
      <sz val="12"/>
      <name val="Palatino Linotype"/>
      <family val="1"/>
    </font>
    <font>
      <b/>
      <sz val="9"/>
      <color indexed="81"/>
      <name val="Tahoma"/>
      <family val="2"/>
    </font>
    <font>
      <sz val="12"/>
      <color rgb="FFFF0000"/>
      <name val="Palatino Linotype"/>
      <family val="1"/>
    </font>
    <font>
      <sz val="11"/>
      <name val="Palatino Linotype"/>
      <family val="1"/>
    </font>
    <font>
      <b/>
      <sz val="10"/>
      <color indexed="81"/>
      <name val="Tahoma"/>
      <family val="2"/>
    </font>
    <font>
      <b/>
      <sz val="12"/>
      <color indexed="81"/>
      <name val="Tahoma"/>
      <family val="2"/>
    </font>
    <font>
      <sz val="12"/>
      <color indexed="81"/>
      <name val="Tahoma"/>
      <family val="2"/>
    </font>
    <font>
      <i/>
      <sz val="12"/>
      <color theme="1"/>
      <name val="Palatino Linotype"/>
      <family val="1"/>
    </font>
    <font>
      <b/>
      <i/>
      <sz val="12"/>
      <color theme="1"/>
      <name val="Palatino Linotype"/>
      <family val="1"/>
    </font>
  </fonts>
  <fills count="27">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249977111117893"/>
        <bgColor indexed="64"/>
      </patternFill>
    </fill>
    <fill>
      <patternFill patternType="solid">
        <fgColor rgb="FF00B05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0070C0"/>
        <bgColor indexed="64"/>
      </patternFill>
    </fill>
    <fill>
      <patternFill patternType="solid">
        <fgColor rgb="FFC1B175"/>
        <bgColor indexed="64"/>
      </patternFill>
    </fill>
    <fill>
      <patternFill patternType="solid">
        <fgColor theme="4"/>
        <bgColor indexed="64"/>
      </patternFill>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rgb="FFFFFBEF"/>
        <bgColor indexed="64"/>
      </patternFill>
    </fill>
    <fill>
      <patternFill patternType="solid">
        <fgColor rgb="FFFFC000"/>
        <bgColor indexed="64"/>
      </patternFill>
    </fill>
    <fill>
      <patternFill patternType="solid">
        <fgColor rgb="FFA20000"/>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3DAD9"/>
        <bgColor indexed="64"/>
      </patternFill>
    </fill>
    <fill>
      <patternFill patternType="solid">
        <fgColor theme="7" tint="0.79998168889431442"/>
        <bgColor indexed="64"/>
      </patternFill>
    </fill>
  </fills>
  <borders count="118">
    <border>
      <left/>
      <right/>
      <top/>
      <bottom/>
      <diagonal/>
    </border>
    <border>
      <left style="dotted">
        <color theme="0" tint="-0.34998626667073579"/>
      </left>
      <right/>
      <top/>
      <bottom/>
      <diagonal/>
    </border>
    <border>
      <left/>
      <right style="dotted">
        <color theme="0" tint="-0.34998626667073579"/>
      </right>
      <top/>
      <bottom/>
      <diagonal/>
    </border>
    <border>
      <left/>
      <right/>
      <top/>
      <bottom style="thin">
        <color theme="0" tint="-0.34998626667073579"/>
      </bottom>
      <diagonal/>
    </border>
    <border>
      <left/>
      <right style="thin">
        <color theme="0" tint="-0.24994659260841701"/>
      </right>
      <top/>
      <bottom/>
      <diagonal/>
    </border>
    <border>
      <left style="thin">
        <color theme="0" tint="-0.24994659260841701"/>
      </left>
      <right style="dotted">
        <color theme="0" tint="-0.24994659260841701"/>
      </right>
      <top/>
      <bottom/>
      <diagonal/>
    </border>
    <border>
      <left style="dotted">
        <color theme="0" tint="-0.24994659260841701"/>
      </left>
      <right style="dotted">
        <color theme="0" tint="-0.24994659260841701"/>
      </right>
      <top/>
      <bottom/>
      <diagonal/>
    </border>
    <border>
      <left style="dotted">
        <color theme="0" tint="-0.24994659260841701"/>
      </left>
      <right/>
      <top/>
      <bottom/>
      <diagonal/>
    </border>
    <border>
      <left style="dotted">
        <color theme="0" tint="-0.24994659260841701"/>
      </left>
      <right style="thin">
        <color theme="0" tint="-0.24994659260841701"/>
      </right>
      <top/>
      <bottom/>
      <diagonal/>
    </border>
    <border>
      <left style="thin">
        <color theme="0" tint="-0.24994659260841701"/>
      </left>
      <right style="dotted">
        <color theme="0" tint="-0.24994659260841701"/>
      </right>
      <top/>
      <bottom style="thin">
        <color theme="0" tint="-0.24994659260841701"/>
      </bottom>
      <diagonal/>
    </border>
    <border>
      <left style="dotted">
        <color theme="0" tint="-0.24994659260841701"/>
      </left>
      <right style="dotted">
        <color theme="0" tint="-0.24994659260841701"/>
      </right>
      <top/>
      <bottom style="thin">
        <color theme="0" tint="-0.24994659260841701"/>
      </bottom>
      <diagonal/>
    </border>
    <border>
      <left/>
      <right style="dotted">
        <color theme="0" tint="-0.24994659260841701"/>
      </right>
      <top/>
      <bottom style="thin">
        <color theme="0" tint="-0.24994659260841701"/>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FFFFFF"/>
      </left>
      <right style="medium">
        <color rgb="FFFFFFFF"/>
      </right>
      <top style="medium">
        <color rgb="FFFFFFFF"/>
      </top>
      <bottom style="thick">
        <color rgb="FFFFFFFF"/>
      </bottom>
      <diagonal/>
    </border>
    <border>
      <left style="medium">
        <color theme="0" tint="-0.34998626667073579"/>
      </left>
      <right/>
      <top/>
      <bottom/>
      <diagonal/>
    </border>
    <border>
      <left/>
      <right style="medium">
        <color theme="0" tint="-0.34998626667073579"/>
      </right>
      <top/>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dotted">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dotted">
        <color theme="0" tint="-0.24994659260841701"/>
      </left>
      <right style="dotted">
        <color theme="0" tint="-0.24994659260841701"/>
      </right>
      <top style="thin">
        <color theme="0" tint="-0.24994659260841701"/>
      </top>
      <bottom style="thin">
        <color theme="0" tint="-0.24994659260841701"/>
      </bottom>
      <diagonal/>
    </border>
    <border>
      <left style="dotted">
        <color theme="0" tint="-0.24994659260841701"/>
      </left>
      <right style="thin">
        <color theme="0" tint="-0.24994659260841701"/>
      </right>
      <top style="thin">
        <color theme="0" tint="-0.24994659260841701"/>
      </top>
      <bottom/>
      <diagonal/>
    </border>
    <border>
      <left style="dotted">
        <color theme="0" tint="-0.24994659260841701"/>
      </left>
      <right style="dotted">
        <color theme="0" tint="-0.24994659260841701"/>
      </right>
      <top style="thin">
        <color theme="0" tint="-0.24994659260841701"/>
      </top>
      <bottom/>
      <diagonal/>
    </border>
    <border>
      <left style="thin">
        <color theme="0" tint="-0.24994659260841701"/>
      </left>
      <right style="dotted">
        <color theme="0" tint="-0.24994659260841701"/>
      </right>
      <top style="thin">
        <color theme="0" tint="-0.24994659260841701"/>
      </top>
      <bottom style="thin">
        <color theme="0" tint="-0.24994659260841701"/>
      </bottom>
      <diagonal/>
    </border>
    <border>
      <left style="dotted">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dotted">
        <color theme="0" tint="-0.24994659260841701"/>
      </right>
      <top style="thin">
        <color theme="0" tint="-0.24994659260841701"/>
      </top>
      <bottom/>
      <diagonal/>
    </border>
    <border>
      <left/>
      <right/>
      <top style="thin">
        <color theme="0" tint="-0.24994659260841701"/>
      </top>
      <bottom/>
      <diagonal/>
    </border>
    <border>
      <left style="dotted">
        <color theme="0" tint="-0.24994659260841701"/>
      </left>
      <right/>
      <top style="thin">
        <color theme="0" tint="-0.24994659260841701"/>
      </top>
      <bottom/>
      <diagonal/>
    </border>
    <border>
      <left/>
      <right style="dotted">
        <color theme="0" tint="-0.24994659260841701"/>
      </right>
      <top style="thin">
        <color theme="0" tint="-0.24994659260841701"/>
      </top>
      <bottom/>
      <diagonal/>
    </border>
    <border>
      <left style="dotted">
        <color theme="0" tint="-0.34998626667073579"/>
      </left>
      <right/>
      <top/>
      <bottom style="dotted">
        <color theme="0" tint="-0.34998626667073579"/>
      </bottom>
      <diagonal/>
    </border>
    <border>
      <left/>
      <right/>
      <top/>
      <bottom style="dotted">
        <color theme="0" tint="-0.34998626667073579"/>
      </bottom>
      <diagonal/>
    </border>
    <border>
      <left/>
      <right style="dotted">
        <color theme="0" tint="-0.34998626667073579"/>
      </right>
      <top/>
      <bottom style="dotted">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dotted">
        <color theme="0" tint="-0.34998626667073579"/>
      </right>
      <top/>
      <bottom/>
      <diagonal/>
    </border>
    <border>
      <left style="dotted">
        <color theme="0" tint="-0.34998626667073579"/>
      </left>
      <right/>
      <top style="thin">
        <color theme="0" tint="-0.34998626667073579"/>
      </top>
      <bottom/>
      <diagonal/>
    </border>
    <border>
      <left/>
      <right/>
      <top style="thin">
        <color theme="0" tint="-0.34998626667073579"/>
      </top>
      <bottom/>
      <diagonal/>
    </border>
    <border>
      <left/>
      <right style="dotted">
        <color theme="0" tint="-0.34998626667073579"/>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34998626667073579"/>
      </left>
      <right style="dotted">
        <color theme="0" tint="-0.34998626667073579"/>
      </right>
      <top/>
      <bottom/>
      <diagonal/>
    </border>
    <border>
      <left style="thin">
        <color theme="0" tint="-0.34998626667073579"/>
      </left>
      <right style="dotted">
        <color theme="0" tint="-0.34998626667073579"/>
      </right>
      <top style="thin">
        <color theme="0" tint="-0.34998626667073579"/>
      </top>
      <bottom style="dotted">
        <color theme="0" tint="-0.34998626667073579"/>
      </bottom>
      <diagonal/>
    </border>
    <border>
      <left style="dotted">
        <color theme="0" tint="-0.34998626667073579"/>
      </left>
      <right style="dotted">
        <color theme="0" tint="-0.34998626667073579"/>
      </right>
      <top style="thin">
        <color theme="0" tint="-0.34998626667073579"/>
      </top>
      <bottom style="dotted">
        <color theme="0" tint="-0.34998626667073579"/>
      </bottom>
      <diagonal/>
    </border>
    <border>
      <left style="dotted">
        <color theme="0" tint="-0.34998626667073579"/>
      </left>
      <right style="thin">
        <color theme="0" tint="-0.34998626667073579"/>
      </right>
      <top style="thin">
        <color theme="0" tint="-0.34998626667073579"/>
      </top>
      <bottom style="dotted">
        <color theme="0" tint="-0.34998626667073579"/>
      </bottom>
      <diagonal/>
    </border>
    <border>
      <left style="thin">
        <color theme="0" tint="-0.34998626667073579"/>
      </left>
      <right style="dotted">
        <color theme="0" tint="-0.34998626667073579"/>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dotted">
        <color theme="0" tint="-0.34998626667073579"/>
      </left>
      <right style="thin">
        <color theme="0" tint="-0.34998626667073579"/>
      </right>
      <top style="dotted">
        <color theme="0" tint="-0.34998626667073579"/>
      </top>
      <bottom style="dotted">
        <color theme="0" tint="-0.34998626667073579"/>
      </bottom>
      <diagonal/>
    </border>
    <border>
      <left style="thin">
        <color theme="0" tint="-0.34998626667073579"/>
      </left>
      <right style="dotted">
        <color theme="0" tint="-0.34998626667073579"/>
      </right>
      <top style="dotted">
        <color theme="0" tint="-0.34998626667073579"/>
      </top>
      <bottom style="thin">
        <color theme="0" tint="-0.34998626667073579"/>
      </bottom>
      <diagonal/>
    </border>
    <border>
      <left style="dotted">
        <color theme="0" tint="-0.34998626667073579"/>
      </left>
      <right style="dotted">
        <color theme="0" tint="-0.34998626667073579"/>
      </right>
      <top style="dotted">
        <color theme="0" tint="-0.34998626667073579"/>
      </top>
      <bottom style="thin">
        <color theme="0" tint="-0.34998626667073579"/>
      </bottom>
      <diagonal/>
    </border>
    <border>
      <left style="dotted">
        <color theme="0" tint="-0.34998626667073579"/>
      </left>
      <right style="thin">
        <color theme="0" tint="-0.34998626667073579"/>
      </right>
      <top style="dotted">
        <color theme="0" tint="-0.34998626667073579"/>
      </top>
      <bottom style="thin">
        <color theme="0" tint="-0.34998626667073579"/>
      </bottom>
      <diagonal/>
    </border>
    <border>
      <left style="dotted">
        <color theme="0" tint="-0.34998626667073579"/>
      </left>
      <right/>
      <top style="dotted">
        <color theme="0" tint="-0.34998626667073579"/>
      </top>
      <bottom style="dotted">
        <color theme="0" tint="-0.34998626667073579"/>
      </bottom>
      <diagonal/>
    </border>
    <border>
      <left style="dotted">
        <color theme="0" tint="-0.34998626667073579"/>
      </left>
      <right style="dotted">
        <color theme="0" tint="-0.34998626667073579"/>
      </right>
      <top/>
      <bottom style="dotted">
        <color theme="0" tint="-0.34998626667073579"/>
      </bottom>
      <diagonal/>
    </border>
    <border>
      <left style="dotted">
        <color theme="0" tint="-0.34998626667073579"/>
      </left>
      <right style="thin">
        <color theme="0" tint="-0.34998626667073579"/>
      </right>
      <top/>
      <bottom style="dotted">
        <color theme="0" tint="-0.34998626667073579"/>
      </bottom>
      <diagonal/>
    </border>
    <border>
      <left style="thin">
        <color theme="0" tint="-0.34998626667073579"/>
      </left>
      <right style="dotted">
        <color theme="0" tint="-0.34998626667073579"/>
      </right>
      <top/>
      <bottom style="dotted">
        <color theme="0" tint="-0.34998626667073579"/>
      </bottom>
      <diagonal/>
    </border>
    <border>
      <left style="dotted">
        <color theme="0" tint="-0.34998626667073579"/>
      </left>
      <right/>
      <top style="thin">
        <color theme="0" tint="-0.34998626667073579"/>
      </top>
      <bottom style="dotted">
        <color theme="0" tint="-0.34998626667073579"/>
      </bottom>
      <diagonal/>
    </border>
    <border>
      <left style="dotted">
        <color theme="0" tint="-0.34998626667073579"/>
      </left>
      <right/>
      <top style="dotted">
        <color theme="0" tint="-0.34998626667073579"/>
      </top>
      <bottom style="thin">
        <color theme="0" tint="-0.34998626667073579"/>
      </bottom>
      <diagonal/>
    </border>
    <border>
      <left style="thin">
        <color theme="0" tint="-0.34998626667073579"/>
      </left>
      <right style="dotted">
        <color theme="0" tint="-0.24994659260841701"/>
      </right>
      <top/>
      <bottom/>
      <diagonal/>
    </border>
    <border>
      <left style="thin">
        <color theme="0" tint="-0.34998626667073579"/>
      </left>
      <right/>
      <top style="thin">
        <color theme="0" tint="-0.24994659260841701"/>
      </top>
      <bottom/>
      <diagonal/>
    </border>
    <border>
      <left/>
      <right style="dotted">
        <color theme="0" tint="-0.34998626667073579"/>
      </right>
      <top/>
      <bottom style="thin">
        <color theme="0" tint="-0.34998626667073579"/>
      </bottom>
      <diagonal/>
    </border>
    <border>
      <left style="dotted">
        <color theme="0" tint="-0.34998626667073579"/>
      </left>
      <right/>
      <top/>
      <bottom style="thin">
        <color theme="0" tint="-0.34998626667073579"/>
      </bottom>
      <diagonal/>
    </border>
    <border>
      <left style="thin">
        <color theme="0" tint="-0.34998626667073579"/>
      </left>
      <right style="dotted">
        <color theme="0" tint="-0.34998626667073579"/>
      </right>
      <top style="dotted">
        <color theme="0" tint="-0.34998626667073579"/>
      </top>
      <bottom/>
      <diagonal/>
    </border>
    <border>
      <left style="dotted">
        <color theme="0" tint="-0.34998626667073579"/>
      </left>
      <right style="dotted">
        <color theme="0" tint="-0.34998626667073579"/>
      </right>
      <top style="dotted">
        <color theme="0" tint="-0.34998626667073579"/>
      </top>
      <bottom/>
      <diagonal/>
    </border>
    <border>
      <left style="dotted">
        <color theme="0" tint="-0.34998626667073579"/>
      </left>
      <right style="thin">
        <color theme="0" tint="-0.34998626667073579"/>
      </right>
      <top style="dotted">
        <color theme="0" tint="-0.34998626667073579"/>
      </top>
      <bottom/>
      <diagonal/>
    </border>
    <border>
      <left style="dotted">
        <color theme="0" tint="-0.34998626667073579"/>
      </left>
      <right/>
      <top style="dotted">
        <color theme="0" tint="-0.34998626667073579"/>
      </top>
      <bottom/>
      <diagonal/>
    </border>
    <border>
      <left style="thin">
        <color theme="0" tint="-0.24994659260841701"/>
      </left>
      <right/>
      <top/>
      <bottom/>
      <diagonal/>
    </border>
    <border>
      <left style="thin">
        <color theme="0" tint="-0.34998626667073579"/>
      </left>
      <right/>
      <top/>
      <bottom/>
      <diagonal/>
    </border>
    <border>
      <left style="dotted">
        <color theme="0" tint="-0.34998626667073579"/>
      </left>
      <right style="thin">
        <color theme="0" tint="-0.34998626667073579"/>
      </right>
      <top/>
      <bottom/>
      <diagonal/>
    </border>
    <border>
      <left/>
      <right/>
      <top style="dotted">
        <color theme="0" tint="-0.34998626667073579"/>
      </top>
      <bottom style="dotted">
        <color theme="0" tint="-0.34998626667073579"/>
      </bottom>
      <diagonal/>
    </border>
    <border>
      <left style="thin">
        <color theme="0" tint="-0.34998626667073579"/>
      </left>
      <right/>
      <top style="dotted">
        <color theme="0" tint="-0.34998626667073579"/>
      </top>
      <bottom style="dotted">
        <color theme="0" tint="-0.34998626667073579"/>
      </bottom>
      <diagonal/>
    </border>
    <border>
      <left/>
      <right style="thin">
        <color theme="0" tint="-0.34998626667073579"/>
      </right>
      <top style="dotted">
        <color theme="0" tint="-0.34998626667073579"/>
      </top>
      <bottom style="dotted">
        <color theme="0" tint="-0.34998626667073579"/>
      </bottom>
      <diagonal/>
    </border>
    <border>
      <left style="thin">
        <color theme="0" tint="-0.34998626667073579"/>
      </left>
      <right/>
      <top/>
      <bottom style="dotted">
        <color theme="0" tint="-0.34998626667073579"/>
      </bottom>
      <diagonal/>
    </border>
    <border>
      <left/>
      <right style="thin">
        <color theme="0" tint="-0.34998626667073579"/>
      </right>
      <top/>
      <bottom style="dotted">
        <color theme="0" tint="-0.34998626667073579"/>
      </bottom>
      <diagonal/>
    </border>
    <border>
      <left/>
      <right style="thin">
        <color theme="0" tint="-0.34998626667073579"/>
      </right>
      <top style="thin">
        <color theme="0" tint="-0.24994659260841701"/>
      </top>
      <bottom/>
      <diagonal/>
    </border>
    <border>
      <left style="dotted">
        <color theme="0" tint="-0.24994659260841701"/>
      </left>
      <right style="thin">
        <color theme="0" tint="-0.34998626667073579"/>
      </right>
      <top/>
      <bottom/>
      <diagonal/>
    </border>
    <border>
      <left style="thin">
        <color theme="0" tint="-0.24994659260841701"/>
      </left>
      <right style="dotted">
        <color theme="0" tint="-0.34998626667073579"/>
      </right>
      <top style="thin">
        <color theme="0" tint="-0.34998626667073579"/>
      </top>
      <bottom style="dotted">
        <color theme="0" tint="-0.34998626667073579"/>
      </bottom>
      <diagonal/>
    </border>
    <border>
      <left style="thin">
        <color theme="0" tint="-0.24994659260841701"/>
      </left>
      <right style="dotted">
        <color theme="0" tint="-0.34998626667073579"/>
      </right>
      <top style="dotted">
        <color theme="0" tint="-0.34998626667073579"/>
      </top>
      <bottom style="dotted">
        <color theme="0" tint="-0.34998626667073579"/>
      </bottom>
      <diagonal/>
    </border>
    <border>
      <left style="thin">
        <color theme="0" tint="-0.24994659260841701"/>
      </left>
      <right style="dotted">
        <color theme="0" tint="-0.34998626667073579"/>
      </right>
      <top style="dotted">
        <color theme="0" tint="-0.34998626667073579"/>
      </top>
      <bottom style="thin">
        <color theme="0" tint="-0.34998626667073579"/>
      </bottom>
      <diagonal/>
    </border>
    <border>
      <left style="thin">
        <color theme="0" tint="-0.24994659260841701"/>
      </left>
      <right style="dotted">
        <color theme="0" tint="-0.34998626667073579"/>
      </right>
      <top/>
      <bottom style="dotted">
        <color theme="0" tint="-0.34998626667073579"/>
      </bottom>
      <diagonal/>
    </border>
    <border>
      <left style="thin">
        <color theme="0" tint="-0.24994659260841701"/>
      </left>
      <right style="dotted">
        <color theme="0" tint="-0.34998626667073579"/>
      </right>
      <top style="dotted">
        <color theme="0" tint="-0.34998626667073579"/>
      </top>
      <bottom/>
      <diagonal/>
    </border>
    <border>
      <left style="thin">
        <color theme="0" tint="-0.24994659260841701"/>
      </left>
      <right style="dotted">
        <color theme="0" tint="-0.34998626667073579"/>
      </right>
      <top style="dotted">
        <color theme="0" tint="-0.34998626667073579"/>
      </top>
      <bottom style="thin">
        <color theme="0" tint="-0.24994659260841701"/>
      </bottom>
      <diagonal/>
    </border>
    <border>
      <left style="dotted">
        <color theme="0" tint="-0.34998626667073579"/>
      </left>
      <right style="dotted">
        <color theme="0" tint="-0.34998626667073579"/>
      </right>
      <top style="dotted">
        <color theme="0" tint="-0.34998626667073579"/>
      </top>
      <bottom style="thin">
        <color theme="0" tint="-0.24994659260841701"/>
      </bottom>
      <diagonal/>
    </border>
    <border>
      <left style="dotted">
        <color theme="0" tint="-0.34998626667073579"/>
      </left>
      <right style="thin">
        <color theme="0" tint="-0.34998626667073579"/>
      </right>
      <top style="dotted">
        <color theme="0" tint="-0.34998626667073579"/>
      </top>
      <bottom style="thin">
        <color theme="0" tint="-0.24994659260841701"/>
      </bottom>
      <diagonal/>
    </border>
    <border>
      <left/>
      <right style="thin">
        <color theme="0" tint="-0.34998626667073579"/>
      </right>
      <top style="thin">
        <color theme="0" tint="-0.34998626667073579"/>
      </top>
      <bottom style="dotted">
        <color theme="0" tint="-0.34998626667073579"/>
      </bottom>
      <diagonal/>
    </border>
    <border>
      <left/>
      <right style="thin">
        <color theme="0" tint="-0.34998626667073579"/>
      </right>
      <top style="dotted">
        <color theme="0" tint="-0.34998626667073579"/>
      </top>
      <bottom/>
      <diagonal/>
    </border>
    <border>
      <left style="dotted">
        <color theme="0" tint="-0.34998626667073579"/>
      </left>
      <right style="thin">
        <color theme="0" tint="-0.24994659260841701"/>
      </right>
      <top style="thin">
        <color theme="0" tint="-0.34998626667073579"/>
      </top>
      <bottom style="dotted">
        <color theme="0" tint="-0.34998626667073579"/>
      </bottom>
      <diagonal/>
    </border>
    <border>
      <left style="dotted">
        <color theme="0" tint="-0.34998626667073579"/>
      </left>
      <right style="thin">
        <color theme="0" tint="-0.24994659260841701"/>
      </right>
      <top style="dotted">
        <color theme="0" tint="-0.34998626667073579"/>
      </top>
      <bottom style="dotted">
        <color theme="0" tint="-0.34998626667073579"/>
      </bottom>
      <diagonal/>
    </border>
    <border>
      <left style="dotted">
        <color theme="0" tint="-0.34998626667073579"/>
      </left>
      <right style="thin">
        <color theme="0" tint="-0.24994659260841701"/>
      </right>
      <top/>
      <bottom style="dotted">
        <color theme="0" tint="-0.34998626667073579"/>
      </bottom>
      <diagonal/>
    </border>
    <border>
      <left style="dotted">
        <color theme="0" tint="-0.34998626667073579"/>
      </left>
      <right style="thin">
        <color theme="0" tint="-0.24994659260841701"/>
      </right>
      <top style="dotted">
        <color theme="0" tint="-0.34998626667073579"/>
      </top>
      <bottom style="thin">
        <color theme="0" tint="-0.34998626667073579"/>
      </bottom>
      <diagonal/>
    </border>
    <border>
      <left/>
      <right style="thin">
        <color theme="0" tint="-0.34998626667073579"/>
      </right>
      <top style="dotted">
        <color theme="0" tint="-0.34998626667073579"/>
      </top>
      <bottom style="thin">
        <color theme="0" tint="-0.34998626667073579"/>
      </bottom>
      <diagonal/>
    </border>
    <border>
      <left style="thin">
        <color theme="0" tint="-0.34998626667073579"/>
      </left>
      <right style="dotted">
        <color theme="0" tint="-0.24994659260841701"/>
      </right>
      <top style="thin">
        <color theme="0" tint="-0.34998626667073579"/>
      </top>
      <bottom/>
      <diagonal/>
    </border>
    <border>
      <left style="dotted">
        <color theme="0" tint="-0.24994659260841701"/>
      </left>
      <right style="dotted">
        <color theme="0" tint="-0.24994659260841701"/>
      </right>
      <top style="thin">
        <color theme="0" tint="-0.34998626667073579"/>
      </top>
      <bottom/>
      <diagonal/>
    </border>
    <border>
      <left style="dotted">
        <color theme="0" tint="-0.24994659260841701"/>
      </left>
      <right style="thin">
        <color theme="0" tint="-0.34998626667073579"/>
      </right>
      <top style="thin">
        <color theme="0" tint="-0.34998626667073579"/>
      </top>
      <bottom/>
      <diagonal/>
    </border>
    <border>
      <left style="thin">
        <color theme="0" tint="-0.24994659260841701"/>
      </left>
      <right style="dotted">
        <color theme="0" tint="-0.24994659260841701"/>
      </right>
      <top style="thin">
        <color theme="0" tint="-0.24994659260841701"/>
      </top>
      <bottom style="thin">
        <color theme="0" tint="-0.34998626667073579"/>
      </bottom>
      <diagonal/>
    </border>
    <border>
      <left style="dotted">
        <color theme="0" tint="-0.24994659260841701"/>
      </left>
      <right style="dotted">
        <color theme="0" tint="-0.24994659260841701"/>
      </right>
      <top style="thin">
        <color theme="0" tint="-0.24994659260841701"/>
      </top>
      <bottom style="thin">
        <color theme="0" tint="-0.34998626667073579"/>
      </bottom>
      <diagonal/>
    </border>
    <border>
      <left style="dotted">
        <color theme="0" tint="-0.24994659260841701"/>
      </left>
      <right style="thin">
        <color theme="0" tint="-0.24994659260841701"/>
      </right>
      <top style="thin">
        <color theme="0" tint="-0.24994659260841701"/>
      </top>
      <bottom style="thin">
        <color theme="0" tint="-0.34998626667073579"/>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0.24994659260841701"/>
      </right>
      <top style="thin">
        <color theme="0" tint="-0.24994659260841701"/>
      </top>
      <bottom style="thin">
        <color theme="0" tint="-0.34998626667073579"/>
      </bottom>
      <diagonal/>
    </border>
    <border>
      <left style="thin">
        <color theme="0" tint="-0.34998626667073579"/>
      </left>
      <right style="dotted">
        <color theme="0" tint="-0.34998626667073579"/>
      </right>
      <top style="thin">
        <color theme="0" tint="-0.34998626667073579"/>
      </top>
      <bottom/>
      <diagonal/>
    </border>
    <border>
      <left style="thin">
        <color theme="0" tint="-0.34998626667073579"/>
      </left>
      <right style="dotted">
        <color theme="0" tint="-0.34998626667073579"/>
      </right>
      <top/>
      <bottom style="thin">
        <color theme="0" tint="-0.34998626667073579"/>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right style="thin">
        <color theme="0" tint="-0.24994659260841701"/>
      </right>
      <top style="dotted">
        <color theme="0" tint="-0.34998626667073579"/>
      </top>
      <bottom style="dotted">
        <color theme="0" tint="-0.34998626667073579"/>
      </bottom>
      <diagonal/>
    </border>
    <border>
      <left/>
      <right/>
      <top style="dotted">
        <color theme="0" tint="-0.34998626667073579"/>
      </top>
      <bottom style="thin">
        <color theme="0" tint="-0.34998626667073579"/>
      </bottom>
      <diagonal/>
    </border>
    <border>
      <left style="dotted">
        <color theme="0" tint="-0.24994659260841701"/>
      </left>
      <right/>
      <top style="thin">
        <color theme="0" tint="-0.24994659260841701"/>
      </top>
      <bottom style="thin">
        <color theme="0" tint="-0.24994659260841701"/>
      </bottom>
      <diagonal/>
    </border>
    <border>
      <left/>
      <right style="dotted">
        <color theme="0" tint="-0.24994659260841701"/>
      </right>
      <top style="thin">
        <color theme="0" tint="-0.24994659260841701"/>
      </top>
      <bottom style="thin">
        <color theme="0" tint="-0.24994659260841701"/>
      </bottom>
      <diagonal/>
    </border>
    <border>
      <left style="dotted">
        <color theme="0" tint="-0.34998626667073579"/>
      </left>
      <right style="thin">
        <color theme="0" tint="-0.34998626667073579"/>
      </right>
      <top/>
      <bottom style="thin">
        <color theme="0" tint="-0.34998626667073579"/>
      </bottom>
      <diagonal/>
    </border>
  </borders>
  <cellStyleXfs count="9">
    <xf numFmtId="0" fontId="0" fillId="0" borderId="0"/>
    <xf numFmtId="0" fontId="1" fillId="0" borderId="0"/>
    <xf numFmtId="0" fontId="3" fillId="0" borderId="0">
      <alignment wrapText="1"/>
    </xf>
    <xf numFmtId="9" fontId="1" fillId="0" borderId="0" applyFont="0" applyFill="0" applyBorder="0" applyAlignment="0" applyProtection="0"/>
    <xf numFmtId="9" fontId="12" fillId="0" borderId="0" applyFont="0" applyFill="0" applyBorder="0" applyAlignment="0" applyProtection="0"/>
    <xf numFmtId="0" fontId="12" fillId="0" borderId="0"/>
    <xf numFmtId="0" fontId="32" fillId="22" borderId="0" applyNumberFormat="0" applyBorder="0" applyAlignment="0" applyProtection="0"/>
    <xf numFmtId="0" fontId="33" fillId="23" borderId="0" applyNumberFormat="0" applyBorder="0" applyAlignment="0" applyProtection="0"/>
    <xf numFmtId="0" fontId="34" fillId="24" borderId="0" applyNumberFormat="0" applyBorder="0" applyAlignment="0" applyProtection="0"/>
  </cellStyleXfs>
  <cellXfs count="782">
    <xf numFmtId="0" fontId="0" fillId="0" borderId="0" xfId="0"/>
    <xf numFmtId="0" fontId="10" fillId="0" borderId="0" xfId="0" applyFont="1" applyAlignment="1">
      <alignment vertical="center"/>
    </xf>
    <xf numFmtId="0" fontId="7" fillId="0" borderId="0" xfId="0" applyFont="1" applyAlignment="1">
      <alignment vertical="center"/>
    </xf>
    <xf numFmtId="0" fontId="5" fillId="0" borderId="0" xfId="0" applyFont="1"/>
    <xf numFmtId="0" fontId="14" fillId="14" borderId="15" xfId="0" applyFont="1" applyFill="1" applyBorder="1" applyAlignment="1">
      <alignment horizontal="left" vertical="center" wrapText="1" readingOrder="1"/>
    </xf>
    <xf numFmtId="0" fontId="15" fillId="15" borderId="18" xfId="0" applyFont="1" applyFill="1" applyBorder="1" applyAlignment="1">
      <alignment horizontal="center" vertical="center" wrapText="1" readingOrder="1"/>
    </xf>
    <xf numFmtId="0" fontId="9" fillId="15" borderId="18" xfId="0" applyFont="1" applyFill="1" applyBorder="1" applyAlignment="1">
      <alignment horizontal="left" vertical="center" wrapText="1" readingOrder="1"/>
    </xf>
    <xf numFmtId="166" fontId="9" fillId="15" borderId="18" xfId="0" applyNumberFormat="1" applyFont="1" applyFill="1" applyBorder="1" applyAlignment="1">
      <alignment horizontal="center" vertical="center" wrapText="1" readingOrder="1"/>
    </xf>
    <xf numFmtId="0" fontId="15" fillId="16" borderId="19" xfId="0" applyFont="1" applyFill="1" applyBorder="1" applyAlignment="1">
      <alignment horizontal="center" vertical="center" wrapText="1" readingOrder="1"/>
    </xf>
    <xf numFmtId="0" fontId="9" fillId="16" borderId="19" xfId="0" applyFont="1" applyFill="1" applyBorder="1" applyAlignment="1">
      <alignment horizontal="left" vertical="center" wrapText="1" readingOrder="1"/>
    </xf>
    <xf numFmtId="165" fontId="9" fillId="16" borderId="19" xfId="0" applyNumberFormat="1" applyFont="1" applyFill="1" applyBorder="1" applyAlignment="1">
      <alignment horizontal="center" vertical="center" wrapText="1" readingOrder="1"/>
    </xf>
    <xf numFmtId="0" fontId="15" fillId="15" borderId="19" xfId="0" applyFont="1" applyFill="1" applyBorder="1" applyAlignment="1">
      <alignment horizontal="center" vertical="center" wrapText="1" readingOrder="1"/>
    </xf>
    <xf numFmtId="0" fontId="9" fillId="15" borderId="19" xfId="0" applyFont="1" applyFill="1" applyBorder="1" applyAlignment="1">
      <alignment horizontal="left" vertical="center" wrapText="1" readingOrder="1"/>
    </xf>
    <xf numFmtId="165" fontId="9" fillId="15" borderId="19" xfId="0" applyNumberFormat="1" applyFont="1" applyFill="1" applyBorder="1" applyAlignment="1">
      <alignment horizontal="center" vertical="center" wrapText="1" readingOrder="1"/>
    </xf>
    <xf numFmtId="0" fontId="16" fillId="0" borderId="19" xfId="0" applyFont="1" applyBorder="1" applyAlignment="1">
      <alignment horizontal="left" vertical="center" wrapText="1" readingOrder="1"/>
    </xf>
    <xf numFmtId="0" fontId="17" fillId="9" borderId="19" xfId="0" applyFont="1" applyFill="1" applyBorder="1" applyAlignment="1">
      <alignment horizontal="right" vertical="center" wrapText="1" readingOrder="1"/>
    </xf>
    <xf numFmtId="165" fontId="17" fillId="9" borderId="19" xfId="0" applyNumberFormat="1" applyFont="1" applyFill="1" applyBorder="1" applyAlignment="1">
      <alignment horizontal="center" vertical="center" wrapText="1" readingOrder="1"/>
    </xf>
    <xf numFmtId="0" fontId="14" fillId="14" borderId="15" xfId="0" applyFont="1" applyFill="1" applyBorder="1" applyAlignment="1">
      <alignment horizontal="center" vertical="center" wrapText="1" readingOrder="1"/>
    </xf>
    <xf numFmtId="165" fontId="9" fillId="15" borderId="18" xfId="0" applyNumberFormat="1" applyFont="1" applyFill="1" applyBorder="1" applyAlignment="1">
      <alignment horizontal="center" vertical="center" wrapText="1" readingOrder="1"/>
    </xf>
    <xf numFmtId="0" fontId="5" fillId="9" borderId="0" xfId="0" applyFont="1" applyFill="1" applyAlignment="1">
      <alignment horizontal="right" vertical="center"/>
    </xf>
    <xf numFmtId="165" fontId="17" fillId="9" borderId="0" xfId="0" applyNumberFormat="1" applyFont="1" applyFill="1" applyAlignment="1">
      <alignment horizontal="center" vertical="center"/>
    </xf>
    <xf numFmtId="0" fontId="18" fillId="0" borderId="0" xfId="0" applyFont="1" applyAlignment="1">
      <alignment vertical="center"/>
    </xf>
    <xf numFmtId="0" fontId="18" fillId="12" borderId="12" xfId="0" applyFont="1" applyFill="1" applyBorder="1" applyAlignment="1">
      <alignment vertical="center"/>
    </xf>
    <xf numFmtId="0" fontId="18" fillId="12" borderId="13" xfId="0" applyFont="1" applyFill="1" applyBorder="1" applyAlignment="1">
      <alignment vertical="center"/>
    </xf>
    <xf numFmtId="0" fontId="18" fillId="13" borderId="13" xfId="0" applyFont="1" applyFill="1" applyBorder="1" applyAlignment="1">
      <alignment vertical="center"/>
    </xf>
    <xf numFmtId="0" fontId="19" fillId="7" borderId="14" xfId="0" applyFont="1" applyFill="1" applyBorder="1" applyAlignment="1">
      <alignment horizontal="right" vertical="center"/>
    </xf>
    <xf numFmtId="0" fontId="18" fillId="12" borderId="16" xfId="0" applyFont="1" applyFill="1" applyBorder="1" applyAlignment="1">
      <alignment vertical="center"/>
    </xf>
    <xf numFmtId="0" fontId="18" fillId="12" borderId="0" xfId="0" applyFont="1" applyFill="1" applyAlignment="1">
      <alignment vertical="center"/>
    </xf>
    <xf numFmtId="0" fontId="18" fillId="13" borderId="0" xfId="0" applyFont="1" applyFill="1" applyAlignment="1">
      <alignment vertical="center"/>
    </xf>
    <xf numFmtId="0" fontId="19" fillId="7" borderId="17" xfId="0" applyFont="1" applyFill="1" applyBorder="1" applyAlignment="1">
      <alignment vertical="center"/>
    </xf>
    <xf numFmtId="0" fontId="19" fillId="13" borderId="0" xfId="0" applyFont="1" applyFill="1" applyAlignment="1">
      <alignment vertical="center"/>
    </xf>
    <xf numFmtId="0" fontId="19" fillId="13" borderId="17" xfId="0" applyFont="1" applyFill="1" applyBorder="1" applyAlignment="1">
      <alignment vertical="center"/>
    </xf>
    <xf numFmtId="0" fontId="18" fillId="0" borderId="0" xfId="0" applyFont="1" applyAlignment="1">
      <alignment horizontal="left" vertical="center"/>
    </xf>
    <xf numFmtId="0" fontId="20" fillId="17" borderId="16" xfId="0" applyFont="1" applyFill="1" applyBorder="1" applyAlignment="1">
      <alignment vertical="center"/>
    </xf>
    <xf numFmtId="0" fontId="20" fillId="17" borderId="0" xfId="0" applyFont="1" applyFill="1" applyAlignment="1">
      <alignment vertical="center"/>
    </xf>
    <xf numFmtId="0" fontId="18" fillId="18" borderId="0" xfId="0" applyFont="1" applyFill="1" applyAlignment="1">
      <alignment vertical="center"/>
    </xf>
    <xf numFmtId="0" fontId="18" fillId="18" borderId="17" xfId="0" applyFont="1" applyFill="1" applyBorder="1" applyAlignment="1">
      <alignment vertical="center"/>
    </xf>
    <xf numFmtId="0" fontId="19" fillId="19" borderId="16" xfId="0" applyFont="1" applyFill="1" applyBorder="1" applyAlignment="1">
      <alignment vertical="center"/>
    </xf>
    <xf numFmtId="0" fontId="19" fillId="19" borderId="0" xfId="0" applyFont="1" applyFill="1" applyAlignment="1">
      <alignment vertical="center"/>
    </xf>
    <xf numFmtId="0" fontId="18" fillId="17" borderId="0" xfId="0" applyFont="1" applyFill="1" applyAlignment="1">
      <alignment vertical="center"/>
    </xf>
    <xf numFmtId="0" fontId="21" fillId="19" borderId="0" xfId="0" applyFont="1" applyFill="1" applyAlignment="1">
      <alignment vertical="center"/>
    </xf>
    <xf numFmtId="0" fontId="19" fillId="19" borderId="20" xfId="0" applyFont="1" applyFill="1" applyBorder="1" applyAlignment="1">
      <alignment vertical="center"/>
    </xf>
    <xf numFmtId="0" fontId="19" fillId="19" borderId="21" xfId="0" applyFont="1" applyFill="1" applyBorder="1" applyAlignment="1">
      <alignment vertical="center"/>
    </xf>
    <xf numFmtId="0" fontId="18" fillId="17" borderId="21" xfId="0" applyFont="1" applyFill="1" applyBorder="1" applyAlignment="1">
      <alignment vertical="center"/>
    </xf>
    <xf numFmtId="0" fontId="18" fillId="18" borderId="21" xfId="0" applyFont="1" applyFill="1" applyBorder="1" applyAlignment="1">
      <alignment vertical="center"/>
    </xf>
    <xf numFmtId="0" fontId="18" fillId="18" borderId="22" xfId="0" applyFont="1" applyFill="1" applyBorder="1" applyAlignment="1">
      <alignment vertical="center"/>
    </xf>
    <xf numFmtId="0" fontId="13" fillId="18" borderId="0" xfId="0" applyFont="1" applyFill="1" applyAlignment="1">
      <alignment vertical="center"/>
    </xf>
    <xf numFmtId="0" fontId="13" fillId="12" borderId="0" xfId="0" applyFont="1" applyFill="1" applyAlignment="1">
      <alignment vertical="center"/>
    </xf>
    <xf numFmtId="0" fontId="22" fillId="17" borderId="0" xfId="0" applyFont="1" applyFill="1" applyAlignment="1">
      <alignment vertical="center"/>
    </xf>
    <xf numFmtId="0" fontId="17" fillId="0" borderId="0" xfId="0" applyFont="1"/>
    <xf numFmtId="0" fontId="16" fillId="2" borderId="29" xfId="1" applyFont="1" applyFill="1" applyBorder="1" applyAlignment="1" applyProtection="1">
      <alignment horizontal="left" vertical="center" textRotation="90" wrapText="1"/>
      <protection locked="0"/>
    </xf>
    <xf numFmtId="0" fontId="16" fillId="2" borderId="29" xfId="1" applyFont="1" applyFill="1" applyBorder="1" applyAlignment="1" applyProtection="1">
      <alignment horizontal="left" vertical="center" wrapText="1"/>
      <protection locked="0"/>
    </xf>
    <xf numFmtId="0" fontId="16" fillId="10" borderId="29" xfId="1" applyFont="1" applyFill="1" applyBorder="1" applyAlignment="1">
      <alignment horizontal="left" vertical="center" wrapText="1"/>
    </xf>
    <xf numFmtId="164" fontId="16" fillId="10" borderId="29" xfId="1" applyNumberFormat="1" applyFont="1" applyFill="1" applyBorder="1" applyAlignment="1">
      <alignment horizontal="left" vertical="center" wrapText="1"/>
    </xf>
    <xf numFmtId="164" fontId="16" fillId="10" borderId="29" xfId="3" applyNumberFormat="1" applyFont="1" applyFill="1" applyBorder="1" applyAlignment="1">
      <alignment horizontal="left" vertical="center" wrapText="1"/>
    </xf>
    <xf numFmtId="0" fontId="16" fillId="0" borderId="29" xfId="1" applyFont="1" applyBorder="1" applyAlignment="1">
      <alignment horizontal="left" vertical="center" wrapText="1"/>
    </xf>
    <xf numFmtId="0" fontId="17" fillId="2" borderId="31" xfId="1" applyFont="1" applyFill="1" applyBorder="1" applyAlignment="1">
      <alignment vertical="center" wrapText="1"/>
    </xf>
    <xf numFmtId="0" fontId="16" fillId="0" borderId="29" xfId="0" applyFont="1" applyBorder="1" applyAlignment="1" applyProtection="1">
      <alignment vertical="center" wrapText="1"/>
      <protection locked="0"/>
    </xf>
    <xf numFmtId="0" fontId="16" fillId="2" borderId="29" xfId="0" applyFont="1" applyFill="1" applyBorder="1" applyAlignment="1" applyProtection="1">
      <alignment horizontal="left" vertical="center" textRotation="90" wrapText="1"/>
      <protection locked="0"/>
    </xf>
    <xf numFmtId="0" fontId="16" fillId="2" borderId="29" xfId="0" applyFont="1" applyFill="1" applyBorder="1" applyAlignment="1" applyProtection="1">
      <alignment horizontal="left" vertical="center" wrapText="1"/>
      <protection locked="0"/>
    </xf>
    <xf numFmtId="0" fontId="16" fillId="0" borderId="29" xfId="0" applyFont="1" applyBorder="1" applyAlignment="1" applyProtection="1">
      <alignment vertical="center"/>
      <protection locked="0"/>
    </xf>
    <xf numFmtId="0" fontId="17" fillId="9" borderId="29" xfId="0" applyFont="1" applyFill="1" applyBorder="1" applyAlignment="1" applyProtection="1">
      <alignment horizontal="center" vertical="center" wrapText="1"/>
      <protection locked="0"/>
    </xf>
    <xf numFmtId="164" fontId="16" fillId="0" borderId="29" xfId="3" applyNumberFormat="1" applyFont="1" applyBorder="1" applyAlignment="1" applyProtection="1">
      <alignment horizontal="left" vertical="center" wrapText="1"/>
      <protection locked="0"/>
    </xf>
    <xf numFmtId="0" fontId="16" fillId="0" borderId="10" xfId="0" applyFont="1" applyBorder="1" applyAlignment="1" applyProtection="1">
      <alignment vertical="center" wrapText="1"/>
      <protection locked="0"/>
    </xf>
    <xf numFmtId="0" fontId="17" fillId="2" borderId="10" xfId="1" applyFont="1" applyFill="1" applyBorder="1" applyAlignment="1">
      <alignment horizontal="left" vertical="center" wrapText="1"/>
    </xf>
    <xf numFmtId="0" fontId="17" fillId="2" borderId="31" xfId="1" applyFont="1" applyFill="1" applyBorder="1" applyAlignment="1">
      <alignment horizontal="left" vertical="center" wrapText="1"/>
    </xf>
    <xf numFmtId="0" fontId="16" fillId="0" borderId="0" xfId="0" applyFont="1"/>
    <xf numFmtId="0" fontId="26" fillId="0" borderId="0" xfId="0" applyFont="1"/>
    <xf numFmtId="0" fontId="1" fillId="0" borderId="0" xfId="0" applyFont="1"/>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center"/>
    </xf>
    <xf numFmtId="0" fontId="17" fillId="2" borderId="29" xfId="2" applyFont="1" applyFill="1" applyBorder="1" applyAlignment="1">
      <alignment horizontal="center" vertical="center" wrapText="1"/>
    </xf>
    <xf numFmtId="0" fontId="16" fillId="0" borderId="29" xfId="2" applyFont="1" applyBorder="1" applyAlignment="1">
      <alignment horizontal="center" vertical="center" wrapText="1"/>
    </xf>
    <xf numFmtId="0" fontId="16" fillId="0" borderId="0" xfId="0" applyFont="1" applyAlignment="1">
      <alignment vertical="center"/>
    </xf>
    <xf numFmtId="0" fontId="16" fillId="0" borderId="0" xfId="0" applyFont="1" applyAlignment="1">
      <alignment vertical="center" textRotation="90"/>
    </xf>
    <xf numFmtId="0" fontId="16" fillId="0" borderId="0" xfId="1" applyFont="1" applyAlignment="1">
      <alignment vertical="center"/>
    </xf>
    <xf numFmtId="0" fontId="17" fillId="3" borderId="29" xfId="1" applyFont="1" applyFill="1" applyBorder="1" applyAlignment="1">
      <alignment horizontal="center" vertical="center"/>
    </xf>
    <xf numFmtId="0" fontId="17" fillId="4" borderId="29" xfId="1" applyFont="1" applyFill="1" applyBorder="1" applyAlignment="1">
      <alignment horizontal="center" vertical="center"/>
    </xf>
    <xf numFmtId="0" fontId="17" fillId="5" borderId="29" xfId="1" applyFont="1" applyFill="1" applyBorder="1" applyAlignment="1">
      <alignment horizontal="center" vertical="center"/>
    </xf>
    <xf numFmtId="0" fontId="17" fillId="6" borderId="29" xfId="1" applyFont="1" applyFill="1" applyBorder="1" applyAlignment="1">
      <alignment horizontal="center" vertical="center"/>
    </xf>
    <xf numFmtId="0" fontId="17" fillId="7" borderId="29" xfId="1" applyFont="1" applyFill="1" applyBorder="1" applyAlignment="1">
      <alignment horizontal="center" vertical="center"/>
    </xf>
    <xf numFmtId="0" fontId="16" fillId="0" borderId="0" xfId="1" applyFont="1" applyAlignment="1">
      <alignment vertical="center" wrapText="1"/>
    </xf>
    <xf numFmtId="0" fontId="16" fillId="8" borderId="29" xfId="1" applyFont="1" applyFill="1" applyBorder="1" applyAlignment="1" applyProtection="1">
      <alignment vertical="center" wrapText="1"/>
      <protection locked="0"/>
    </xf>
    <xf numFmtId="0" fontId="16" fillId="0" borderId="0" xfId="1" applyFont="1" applyAlignment="1">
      <alignment horizontal="center" vertical="center"/>
    </xf>
    <xf numFmtId="0" fontId="16" fillId="0" borderId="0" xfId="1" applyFont="1" applyAlignment="1">
      <alignment vertical="center" textRotation="90"/>
    </xf>
    <xf numFmtId="0" fontId="16" fillId="0" borderId="0" xfId="0" applyFont="1" applyAlignment="1">
      <alignment horizontal="left" vertical="center" wrapText="1"/>
    </xf>
    <xf numFmtId="0" fontId="17" fillId="3" borderId="29" xfId="0" applyFont="1" applyFill="1" applyBorder="1" applyAlignment="1" applyProtection="1">
      <alignment horizontal="center" vertical="center"/>
      <protection locked="0"/>
    </xf>
    <xf numFmtId="0" fontId="17" fillId="4" borderId="29" xfId="0" applyFont="1" applyFill="1" applyBorder="1" applyAlignment="1" applyProtection="1">
      <alignment horizontal="center" vertical="center"/>
      <protection locked="0"/>
    </xf>
    <xf numFmtId="0" fontId="17" fillId="5" borderId="29" xfId="0" applyFont="1" applyFill="1" applyBorder="1" applyAlignment="1" applyProtection="1">
      <alignment horizontal="center" vertical="center"/>
      <protection locked="0"/>
    </xf>
    <xf numFmtId="0" fontId="17" fillId="6" borderId="29" xfId="0" applyFont="1" applyFill="1" applyBorder="1" applyAlignment="1" applyProtection="1">
      <alignment horizontal="center" vertical="center"/>
      <protection locked="0"/>
    </xf>
    <xf numFmtId="0" fontId="17" fillId="7" borderId="29" xfId="0" applyFont="1" applyFill="1" applyBorder="1" applyAlignment="1" applyProtection="1">
      <alignment horizontal="center" vertical="center"/>
      <protection locked="0"/>
    </xf>
    <xf numFmtId="0" fontId="16" fillId="8" borderId="29" xfId="0" applyFont="1" applyFill="1" applyBorder="1" applyAlignment="1" applyProtection="1">
      <alignment horizontal="left" vertical="center" wrapText="1"/>
      <protection locked="0"/>
    </xf>
    <xf numFmtId="0" fontId="16" fillId="0" borderId="29" xfId="2" applyFont="1" applyBorder="1" applyAlignment="1" applyProtection="1">
      <alignment horizontal="left" vertical="center" wrapText="1"/>
      <protection locked="0"/>
    </xf>
    <xf numFmtId="0" fontId="7" fillId="0" borderId="0" xfId="0" applyFont="1" applyAlignment="1">
      <alignment horizontal="left" vertical="center" wrapText="1"/>
    </xf>
    <xf numFmtId="0" fontId="1" fillId="0" borderId="35" xfId="0" applyFont="1" applyBorder="1"/>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39" xfId="0" applyFont="1" applyBorder="1" applyAlignment="1">
      <alignment vertical="center"/>
    </xf>
    <xf numFmtId="0" fontId="16" fillId="0" borderId="39" xfId="0" applyFont="1" applyBorder="1" applyAlignment="1">
      <alignment horizontal="left" vertical="center"/>
    </xf>
    <xf numFmtId="0" fontId="4" fillId="3" borderId="24" xfId="1" applyFont="1" applyFill="1" applyBorder="1" applyAlignment="1">
      <alignment horizontal="center" vertical="center"/>
    </xf>
    <xf numFmtId="0" fontId="4" fillId="4" borderId="24" xfId="1" applyFont="1" applyFill="1" applyBorder="1" applyAlignment="1">
      <alignment horizontal="center" vertical="center"/>
    </xf>
    <xf numFmtId="0" fontId="4" fillId="5" borderId="24" xfId="1" applyFont="1" applyFill="1" applyBorder="1" applyAlignment="1">
      <alignment horizontal="center" vertical="center"/>
    </xf>
    <xf numFmtId="0" fontId="4" fillId="6" borderId="24" xfId="1" applyFont="1" applyFill="1" applyBorder="1" applyAlignment="1">
      <alignment horizontal="center" vertical="center"/>
    </xf>
    <xf numFmtId="0" fontId="4" fillId="7" borderId="24" xfId="1" applyFont="1" applyFill="1" applyBorder="1" applyAlignment="1">
      <alignment horizontal="center" vertical="center"/>
    </xf>
    <xf numFmtId="0" fontId="16" fillId="0" borderId="24" xfId="2" applyFont="1" applyBorder="1" applyAlignment="1">
      <alignment horizontal="left" vertical="center" wrapText="1"/>
    </xf>
    <xf numFmtId="0" fontId="6" fillId="0" borderId="0" xfId="0" applyFont="1" applyAlignment="1">
      <alignment horizontal="left" vertical="center" wrapText="1"/>
    </xf>
    <xf numFmtId="0" fontId="16" fillId="2" borderId="24" xfId="0" applyFont="1" applyFill="1" applyBorder="1" applyAlignment="1" applyProtection="1">
      <alignment horizontal="left" vertical="center"/>
      <protection locked="0"/>
    </xf>
    <xf numFmtId="0" fontId="16" fillId="8" borderId="24" xfId="0" applyFont="1" applyFill="1" applyBorder="1" applyAlignment="1" applyProtection="1">
      <alignment horizontal="left" vertical="center"/>
      <protection locked="0"/>
    </xf>
    <xf numFmtId="164" fontId="16" fillId="0" borderId="24" xfId="0" applyNumberFormat="1" applyFont="1" applyBorder="1" applyAlignment="1">
      <alignment horizontal="left" vertical="center" wrapText="1"/>
    </xf>
    <xf numFmtId="0" fontId="16" fillId="2" borderId="24" xfId="1" applyFont="1" applyFill="1" applyBorder="1" applyAlignment="1" applyProtection="1">
      <alignment horizontal="center" vertical="center" wrapText="1"/>
      <protection locked="0"/>
    </xf>
    <xf numFmtId="0" fontId="16" fillId="8" borderId="24" xfId="1" applyFont="1" applyFill="1" applyBorder="1" applyAlignment="1" applyProtection="1">
      <alignment vertical="center" wrapText="1"/>
      <protection locked="0"/>
    </xf>
    <xf numFmtId="0" fontId="23" fillId="0" borderId="0" xfId="1" applyFont="1" applyAlignment="1">
      <alignment vertical="center" wrapText="1"/>
    </xf>
    <xf numFmtId="164" fontId="16" fillId="0" borderId="24" xfId="1" applyNumberFormat="1" applyFont="1" applyBorder="1" applyAlignment="1">
      <alignment horizontal="left" vertical="top" wrapText="1"/>
    </xf>
    <xf numFmtId="0" fontId="16" fillId="0" borderId="24" xfId="2" applyFont="1" applyBorder="1" applyAlignment="1">
      <alignment horizontal="center" vertical="center" wrapText="1"/>
    </xf>
    <xf numFmtId="0" fontId="16" fillId="0" borderId="24" xfId="0" quotePrefix="1" applyFont="1" applyBorder="1" applyAlignment="1">
      <alignment horizontal="left" vertical="center"/>
    </xf>
    <xf numFmtId="0" fontId="16" fillId="2" borderId="24" xfId="0" applyFont="1" applyFill="1" applyBorder="1" applyAlignment="1">
      <alignment horizontal="left"/>
    </xf>
    <xf numFmtId="0" fontId="16" fillId="0" borderId="24" xfId="0" applyFont="1" applyBorder="1" applyAlignment="1">
      <alignment horizontal="left" vertical="top" wrapText="1"/>
    </xf>
    <xf numFmtId="0" fontId="16" fillId="0" borderId="24" xfId="0" applyFont="1" applyBorder="1" applyAlignment="1">
      <alignment vertical="center"/>
    </xf>
    <xf numFmtId="0" fontId="7" fillId="2" borderId="24" xfId="0" applyFont="1" applyFill="1" applyBorder="1" applyAlignment="1">
      <alignment horizontal="left" vertical="center" wrapText="1"/>
    </xf>
    <xf numFmtId="0" fontId="7" fillId="8" borderId="24" xfId="0" applyFont="1" applyFill="1" applyBorder="1" applyAlignment="1">
      <alignment horizontal="left" vertical="center" wrapText="1"/>
    </xf>
    <xf numFmtId="0" fontId="7" fillId="0" borderId="24" xfId="0" applyFont="1" applyBorder="1" applyAlignment="1">
      <alignment horizontal="left" vertical="center" wrapText="1"/>
    </xf>
    <xf numFmtId="0" fontId="16" fillId="2" borderId="24" xfId="1" applyFont="1" applyFill="1" applyBorder="1" applyAlignment="1">
      <alignment horizontal="left" vertical="center" wrapText="1"/>
    </xf>
    <xf numFmtId="0" fontId="16" fillId="8" borderId="24" xfId="1" applyFont="1" applyFill="1" applyBorder="1" applyAlignment="1">
      <alignment horizontal="left" vertical="center" wrapText="1"/>
    </xf>
    <xf numFmtId="164" fontId="16" fillId="0" borderId="24" xfId="1" applyNumberFormat="1" applyFont="1" applyBorder="1" applyAlignment="1">
      <alignment horizontal="left" vertical="center" wrapText="1"/>
    </xf>
    <xf numFmtId="0" fontId="26" fillId="0" borderId="0" xfId="0" applyFont="1" applyBorder="1" applyAlignment="1">
      <alignment horizontal="left"/>
    </xf>
    <xf numFmtId="0" fontId="17" fillId="0" borderId="0" xfId="0" applyFont="1" applyBorder="1" applyAlignment="1">
      <alignment horizontal="left"/>
    </xf>
    <xf numFmtId="0" fontId="16" fillId="0" borderId="0" xfId="0" applyFont="1" applyBorder="1" applyAlignment="1">
      <alignment vertical="center"/>
    </xf>
    <xf numFmtId="0" fontId="4" fillId="3" borderId="24" xfId="0" applyFont="1" applyFill="1" applyBorder="1" applyAlignment="1">
      <alignment horizontal="center" vertical="center"/>
    </xf>
    <xf numFmtId="0" fontId="4" fillId="4" borderId="24" xfId="0" applyFont="1" applyFill="1" applyBorder="1" applyAlignment="1">
      <alignment horizontal="center" vertical="center"/>
    </xf>
    <xf numFmtId="0" fontId="4" fillId="5" borderId="24" xfId="0" applyFont="1" applyFill="1" applyBorder="1" applyAlignment="1">
      <alignment horizontal="center" vertical="center"/>
    </xf>
    <xf numFmtId="0" fontId="4" fillId="6" borderId="24" xfId="0" applyFont="1" applyFill="1" applyBorder="1" applyAlignment="1">
      <alignment horizontal="center" vertical="center"/>
    </xf>
    <xf numFmtId="0" fontId="4" fillId="7" borderId="24" xfId="0" applyFont="1" applyFill="1" applyBorder="1" applyAlignment="1">
      <alignment horizontal="center" vertical="center"/>
    </xf>
    <xf numFmtId="0" fontId="16" fillId="2" borderId="24" xfId="0" applyFont="1" applyFill="1" applyBorder="1" applyAlignment="1">
      <alignment horizontal="left" vertical="center" wrapText="1"/>
    </xf>
    <xf numFmtId="0" fontId="16" fillId="8" borderId="24" xfId="0" applyFont="1" applyFill="1" applyBorder="1" applyAlignment="1">
      <alignment horizontal="left" vertical="center" wrapText="1"/>
    </xf>
    <xf numFmtId="9" fontId="16" fillId="0" borderId="24" xfId="0" applyNumberFormat="1" applyFont="1" applyBorder="1" applyAlignment="1">
      <alignment vertical="center" wrapText="1"/>
    </xf>
    <xf numFmtId="9" fontId="16" fillId="0" borderId="24" xfId="0" applyNumberFormat="1" applyFont="1" applyBorder="1" applyAlignment="1">
      <alignment horizontal="left" vertical="center" wrapText="1"/>
    </xf>
    <xf numFmtId="0" fontId="26" fillId="0" borderId="0" xfId="0" applyFont="1" applyBorder="1" applyAlignment="1"/>
    <xf numFmtId="0" fontId="26" fillId="0" borderId="0" xfId="0" applyFont="1" applyAlignment="1"/>
    <xf numFmtId="0" fontId="16" fillId="0" borderId="0" xfId="0" applyFont="1" applyAlignment="1"/>
    <xf numFmtId="0" fontId="17" fillId="0" borderId="0" xfId="0" applyFont="1" applyBorder="1" applyAlignment="1"/>
    <xf numFmtId="0" fontId="17" fillId="3" borderId="5" xfId="0" applyFont="1" applyFill="1" applyBorder="1" applyAlignment="1">
      <alignment horizontal="center" vertical="center"/>
    </xf>
    <xf numFmtId="0" fontId="17" fillId="20" borderId="6" xfId="0" applyFont="1" applyFill="1" applyBorder="1" applyAlignment="1">
      <alignment horizontal="center" vertical="center"/>
    </xf>
    <xf numFmtId="0" fontId="17" fillId="5" borderId="6" xfId="0" applyFont="1" applyFill="1" applyBorder="1" applyAlignment="1">
      <alignment horizontal="center" vertical="center"/>
    </xf>
    <xf numFmtId="0" fontId="17" fillId="11" borderId="6" xfId="0" applyFont="1" applyFill="1" applyBorder="1" applyAlignment="1">
      <alignment horizontal="center" vertical="center"/>
    </xf>
    <xf numFmtId="0" fontId="17" fillId="7" borderId="8" xfId="0" applyFont="1" applyFill="1" applyBorder="1" applyAlignment="1">
      <alignment horizontal="center" vertical="center"/>
    </xf>
    <xf numFmtId="0" fontId="16" fillId="8" borderId="24" xfId="0" applyFont="1" applyFill="1" applyBorder="1" applyAlignment="1"/>
    <xf numFmtId="0" fontId="16" fillId="0" borderId="24" xfId="0" applyFont="1" applyBorder="1" applyAlignment="1"/>
    <xf numFmtId="0" fontId="16" fillId="2" borderId="24" xfId="0" applyFont="1" applyFill="1" applyBorder="1" applyAlignment="1"/>
    <xf numFmtId="0" fontId="27" fillId="0" borderId="0" xfId="0" applyFont="1" applyAlignment="1"/>
    <xf numFmtId="0" fontId="0" fillId="0" borderId="0" xfId="0" applyAlignment="1"/>
    <xf numFmtId="0" fontId="1" fillId="0" borderId="0" xfId="0" applyFont="1" applyAlignment="1"/>
    <xf numFmtId="0" fontId="1" fillId="0" borderId="43" xfId="0" applyFont="1" applyBorder="1" applyAlignment="1"/>
    <xf numFmtId="0" fontId="1" fillId="0" borderId="44" xfId="0" applyFont="1" applyBorder="1" applyAlignment="1"/>
    <xf numFmtId="0" fontId="1" fillId="0" borderId="45" xfId="0" applyFont="1" applyBorder="1" applyAlignment="1"/>
    <xf numFmtId="0" fontId="1" fillId="0" borderId="1" xfId="0" applyFont="1" applyBorder="1" applyAlignment="1"/>
    <xf numFmtId="0" fontId="5" fillId="0" borderId="0" xfId="0" applyFont="1" applyBorder="1" applyAlignment="1"/>
    <xf numFmtId="0" fontId="1" fillId="0" borderId="0" xfId="0" applyFont="1" applyBorder="1" applyAlignment="1"/>
    <xf numFmtId="0" fontId="1" fillId="0" borderId="2" xfId="0" applyFont="1" applyBorder="1" applyAlignment="1"/>
    <xf numFmtId="0" fontId="1" fillId="0" borderId="38" xfId="0" applyFont="1" applyBorder="1" applyAlignment="1"/>
    <xf numFmtId="0" fontId="1" fillId="0" borderId="39" xfId="0" applyFont="1" applyBorder="1" applyAlignment="1"/>
    <xf numFmtId="0" fontId="1" fillId="0" borderId="40" xfId="0" applyFont="1" applyBorder="1" applyAlignment="1"/>
    <xf numFmtId="0" fontId="26" fillId="0" borderId="1" xfId="0" applyFont="1" applyBorder="1" applyAlignment="1"/>
    <xf numFmtId="0" fontId="26" fillId="0" borderId="2" xfId="0" applyFont="1" applyBorder="1" applyAlignment="1"/>
    <xf numFmtId="0" fontId="26" fillId="0" borderId="38" xfId="0" applyFont="1" applyBorder="1" applyAlignment="1"/>
    <xf numFmtId="0" fontId="26" fillId="0" borderId="39" xfId="0" applyFont="1" applyBorder="1" applyAlignment="1"/>
    <xf numFmtId="0" fontId="26" fillId="0" borderId="40" xfId="0" applyFont="1" applyBorder="1" applyAlignment="1"/>
    <xf numFmtId="0" fontId="17" fillId="0" borderId="52" xfId="0" applyFont="1" applyBorder="1" applyAlignment="1">
      <alignment horizontal="center" vertical="center"/>
    </xf>
    <xf numFmtId="0" fontId="17" fillId="0" borderId="55" xfId="0" applyFont="1" applyBorder="1" applyAlignment="1">
      <alignment horizontal="center" vertical="center"/>
    </xf>
    <xf numFmtId="0" fontId="17" fillId="0" borderId="52" xfId="0" applyFont="1" applyBorder="1" applyAlignment="1">
      <alignment horizontal="center"/>
    </xf>
    <xf numFmtId="0" fontId="17" fillId="0" borderId="0" xfId="0" applyFont="1" applyAlignment="1">
      <alignment horizontal="center"/>
    </xf>
    <xf numFmtId="0" fontId="17" fillId="0" borderId="0" xfId="0" applyFont="1" applyAlignment="1">
      <alignment horizontal="center" vertical="center"/>
    </xf>
    <xf numFmtId="0" fontId="17" fillId="8" borderId="5" xfId="0" applyFont="1" applyFill="1" applyBorder="1" applyAlignment="1">
      <alignment horizontal="center" vertical="center"/>
    </xf>
    <xf numFmtId="0" fontId="17" fillId="8" borderId="6" xfId="0" applyFont="1" applyFill="1" applyBorder="1" applyAlignment="1">
      <alignment horizontal="center" vertical="center"/>
    </xf>
    <xf numFmtId="0" fontId="17" fillId="21" borderId="8" xfId="0" applyFont="1" applyFill="1" applyBorder="1" applyAlignment="1">
      <alignment horizontal="center" vertical="center"/>
    </xf>
    <xf numFmtId="0" fontId="17" fillId="21" borderId="47" xfId="0" applyFont="1" applyFill="1" applyBorder="1" applyAlignment="1">
      <alignment vertical="center"/>
    </xf>
    <xf numFmtId="0" fontId="17" fillId="8" borderId="7" xfId="0" applyFont="1" applyFill="1" applyBorder="1" applyAlignment="1">
      <alignment horizontal="center" vertical="center"/>
    </xf>
    <xf numFmtId="0" fontId="17" fillId="21" borderId="64" xfId="0" applyFont="1" applyFill="1" applyBorder="1" applyAlignment="1">
      <alignment horizontal="center" vertical="center"/>
    </xf>
    <xf numFmtId="0" fontId="17" fillId="2" borderId="66" xfId="0" applyFont="1" applyFill="1" applyBorder="1" applyAlignment="1">
      <alignment horizontal="center"/>
    </xf>
    <xf numFmtId="0" fontId="17" fillId="0" borderId="2" xfId="0" applyFont="1" applyBorder="1" applyAlignment="1">
      <alignment horizontal="center"/>
    </xf>
    <xf numFmtId="0" fontId="17" fillId="9" borderId="2" xfId="0" applyFont="1" applyFill="1" applyBorder="1" applyAlignment="1">
      <alignment horizontal="center"/>
    </xf>
    <xf numFmtId="0" fontId="17" fillId="0" borderId="66" xfId="0" applyFont="1" applyBorder="1" applyAlignment="1">
      <alignment horizontal="center"/>
    </xf>
    <xf numFmtId="0" fontId="17" fillId="0" borderId="0" xfId="0" applyFont="1" applyFill="1" applyBorder="1"/>
    <xf numFmtId="9" fontId="16" fillId="0" borderId="0" xfId="4" applyFont="1" applyFill="1" applyBorder="1"/>
    <xf numFmtId="0" fontId="15" fillId="0" borderId="19" xfId="0" applyFont="1" applyFill="1" applyBorder="1" applyAlignment="1">
      <alignment horizontal="center" vertical="center" wrapText="1" readingOrder="1"/>
    </xf>
    <xf numFmtId="0" fontId="9" fillId="0" borderId="19" xfId="0" applyFont="1" applyFill="1" applyBorder="1" applyAlignment="1">
      <alignment horizontal="left" vertical="center" wrapText="1" readingOrder="1"/>
    </xf>
    <xf numFmtId="165" fontId="9" fillId="0" borderId="19" xfId="0" applyNumberFormat="1" applyFont="1" applyFill="1" applyBorder="1" applyAlignment="1">
      <alignment horizontal="center" vertical="center" wrapText="1" readingOrder="1"/>
    </xf>
    <xf numFmtId="0" fontId="14" fillId="0" borderId="15" xfId="0" applyFont="1" applyBorder="1" applyAlignment="1">
      <alignment horizontal="left" vertical="center" wrapText="1" readingOrder="1"/>
    </xf>
    <xf numFmtId="0" fontId="9" fillId="0" borderId="18" xfId="0" applyFont="1" applyBorder="1" applyAlignment="1">
      <alignment horizontal="left" vertical="center" wrapText="1" readingOrder="1"/>
    </xf>
    <xf numFmtId="0" fontId="9" fillId="0" borderId="19" xfId="0" applyFont="1" applyBorder="1" applyAlignment="1">
      <alignment horizontal="left" vertical="center" wrapText="1" readingOrder="1"/>
    </xf>
    <xf numFmtId="0" fontId="5" fillId="0" borderId="0" xfId="0" applyFont="1" applyAlignment="1">
      <alignment horizontal="center" vertical="center"/>
    </xf>
    <xf numFmtId="0" fontId="17" fillId="0" borderId="19" xfId="0" applyFont="1" applyBorder="1" applyAlignment="1">
      <alignment horizontal="right" vertical="center" wrapText="1" readingOrder="1"/>
    </xf>
    <xf numFmtId="164" fontId="17" fillId="0" borderId="19" xfId="3" applyNumberFormat="1" applyFont="1" applyBorder="1" applyAlignment="1">
      <alignment horizontal="right" vertical="center" wrapText="1" readingOrder="1"/>
    </xf>
    <xf numFmtId="164" fontId="5" fillId="9" borderId="0" xfId="4" applyNumberFormat="1" applyFont="1" applyFill="1" applyAlignment="1">
      <alignment horizontal="center" vertical="center"/>
    </xf>
    <xf numFmtId="0" fontId="5" fillId="0" borderId="0" xfId="0" applyFont="1" applyAlignment="1">
      <alignment vertical="center"/>
    </xf>
    <xf numFmtId="0" fontId="29" fillId="0" borderId="0" xfId="0" applyFont="1" applyAlignment="1">
      <alignment horizontal="center" vertical="center"/>
    </xf>
    <xf numFmtId="9" fontId="7" fillId="0" borderId="0" xfId="0" applyNumberFormat="1" applyFont="1" applyAlignment="1">
      <alignment vertical="center"/>
    </xf>
    <xf numFmtId="0" fontId="5" fillId="0" borderId="17" xfId="0" applyFont="1" applyBorder="1" applyAlignment="1">
      <alignment vertical="center" textRotation="90" wrapText="1"/>
    </xf>
    <xf numFmtId="0" fontId="28" fillId="0" borderId="0" xfId="0" applyFont="1" applyAlignment="1">
      <alignment vertical="center"/>
    </xf>
    <xf numFmtId="9" fontId="18" fillId="0" borderId="0" xfId="0" applyNumberFormat="1" applyFont="1" applyAlignment="1">
      <alignment vertical="center"/>
    </xf>
    <xf numFmtId="0" fontId="19" fillId="7" borderId="13" xfId="0" applyFont="1" applyFill="1" applyBorder="1" applyAlignment="1">
      <alignment horizontal="left" vertical="center"/>
    </xf>
    <xf numFmtId="0" fontId="19" fillId="7" borderId="0" xfId="0" applyFont="1" applyFill="1" applyAlignment="1">
      <alignment horizontal="left" vertical="center"/>
    </xf>
    <xf numFmtId="0" fontId="21" fillId="13" borderId="0" xfId="0" applyFont="1" applyFill="1" applyAlignment="1">
      <alignment horizontal="left" vertical="center"/>
    </xf>
    <xf numFmtId="0" fontId="21" fillId="13" borderId="0" xfId="0" applyFont="1" applyFill="1" applyAlignment="1">
      <alignment vertical="center"/>
    </xf>
    <xf numFmtId="9" fontId="13" fillId="0" borderId="0" xfId="0" applyNumberFormat="1" applyFont="1" applyAlignment="1">
      <alignment vertical="center"/>
    </xf>
    <xf numFmtId="9" fontId="13" fillId="0" borderId="0" xfId="0" applyNumberFormat="1" applyFont="1" applyAlignment="1">
      <alignment horizontal="left" vertical="center"/>
    </xf>
    <xf numFmtId="0" fontId="10" fillId="2" borderId="0" xfId="5" applyFont="1" applyFill="1" applyAlignment="1">
      <alignment vertical="center"/>
    </xf>
    <xf numFmtId="0" fontId="10" fillId="0" borderId="0" xfId="5" applyFont="1" applyAlignment="1">
      <alignment vertical="center"/>
    </xf>
    <xf numFmtId="0" fontId="30" fillId="2" borderId="0" xfId="5" applyFont="1" applyFill="1" applyAlignment="1">
      <alignment horizontal="center" vertical="center"/>
    </xf>
    <xf numFmtId="0" fontId="28" fillId="2" borderId="0" xfId="5" applyFont="1" applyFill="1" applyAlignment="1">
      <alignment horizontal="center" vertical="center"/>
    </xf>
    <xf numFmtId="0" fontId="2" fillId="2" borderId="0" xfId="5" applyFont="1" applyFill="1" applyAlignment="1">
      <alignment vertical="center"/>
    </xf>
    <xf numFmtId="0" fontId="10" fillId="2" borderId="3" xfId="5" applyFont="1" applyFill="1" applyBorder="1" applyAlignment="1">
      <alignment vertical="center"/>
    </xf>
    <xf numFmtId="0" fontId="2" fillId="2" borderId="3" xfId="5" applyFont="1" applyFill="1" applyBorder="1" applyAlignment="1">
      <alignment vertical="center"/>
    </xf>
    <xf numFmtId="0" fontId="2" fillId="2" borderId="44" xfId="5" applyFont="1" applyFill="1" applyBorder="1" applyAlignment="1">
      <alignment vertical="center"/>
    </xf>
    <xf numFmtId="0" fontId="10" fillId="2" borderId="44" xfId="5" applyFont="1" applyFill="1" applyBorder="1" applyAlignment="1">
      <alignment vertical="center"/>
    </xf>
    <xf numFmtId="0" fontId="31" fillId="2" borderId="0" xfId="1" applyFont="1" applyFill="1"/>
    <xf numFmtId="0" fontId="1" fillId="0" borderId="0" xfId="1"/>
    <xf numFmtId="0" fontId="17" fillId="8" borderId="49" xfId="0" applyFont="1" applyFill="1" applyBorder="1" applyAlignment="1">
      <alignment horizontal="center" vertical="center"/>
    </xf>
    <xf numFmtId="0" fontId="17" fillId="8" borderId="61" xfId="0" applyFont="1" applyFill="1" applyBorder="1" applyAlignment="1">
      <alignment horizontal="center" vertical="center"/>
    </xf>
    <xf numFmtId="0" fontId="17" fillId="8" borderId="49" xfId="0" applyFont="1" applyFill="1" applyBorder="1" applyAlignment="1">
      <alignment horizontal="center"/>
    </xf>
    <xf numFmtId="165" fontId="16" fillId="8" borderId="50" xfId="0" applyNumberFormat="1" applyFont="1" applyFill="1" applyBorder="1" applyAlignment="1">
      <alignment horizontal="center" vertical="center"/>
    </xf>
    <xf numFmtId="165" fontId="16" fillId="0" borderId="53" xfId="0" applyNumberFormat="1" applyFont="1" applyBorder="1" applyAlignment="1">
      <alignment horizontal="center" vertical="center"/>
    </xf>
    <xf numFmtId="165" fontId="16" fillId="0" borderId="54" xfId="0" applyNumberFormat="1" applyFont="1" applyBorder="1" applyAlignment="1">
      <alignment horizontal="center" vertical="center"/>
    </xf>
    <xf numFmtId="165" fontId="16" fillId="0" borderId="56" xfId="0" applyNumberFormat="1" applyFont="1" applyBorder="1" applyAlignment="1">
      <alignment horizontal="center" vertical="center"/>
    </xf>
    <xf numFmtId="165" fontId="16" fillId="0" borderId="57" xfId="0" applyNumberFormat="1" applyFont="1" applyBorder="1" applyAlignment="1">
      <alignment horizontal="center" vertical="center"/>
    </xf>
    <xf numFmtId="165" fontId="16" fillId="8" borderId="59" xfId="0" applyNumberFormat="1" applyFont="1" applyFill="1" applyBorder="1" applyAlignment="1">
      <alignment horizontal="center" vertical="center"/>
    </xf>
    <xf numFmtId="165" fontId="16" fillId="8" borderId="50" xfId="0" applyNumberFormat="1" applyFont="1" applyFill="1" applyBorder="1" applyAlignment="1">
      <alignment horizontal="center"/>
    </xf>
    <xf numFmtId="165" fontId="16" fillId="0" borderId="53" xfId="0" applyNumberFormat="1" applyFont="1" applyBorder="1" applyAlignment="1">
      <alignment horizontal="center"/>
    </xf>
    <xf numFmtId="165" fontId="16" fillId="0" borderId="54" xfId="0" applyNumberFormat="1" applyFont="1" applyBorder="1" applyAlignment="1">
      <alignment horizontal="center"/>
    </xf>
    <xf numFmtId="165" fontId="16" fillId="8" borderId="62" xfId="0" applyNumberFormat="1" applyFont="1" applyFill="1" applyBorder="1" applyAlignment="1">
      <alignment horizontal="center" vertical="center"/>
    </xf>
    <xf numFmtId="165" fontId="16" fillId="8" borderId="49" xfId="0" applyNumberFormat="1" applyFont="1" applyFill="1" applyBorder="1" applyAlignment="1">
      <alignment horizontal="center" vertical="center"/>
    </xf>
    <xf numFmtId="165" fontId="16" fillId="0" borderId="52" xfId="0" applyNumberFormat="1" applyFont="1" applyBorder="1" applyAlignment="1">
      <alignment horizontal="center" vertical="center"/>
    </xf>
    <xf numFmtId="165" fontId="16" fillId="0" borderId="55" xfId="0" applyNumberFormat="1" applyFont="1" applyBorder="1" applyAlignment="1">
      <alignment horizontal="center" vertical="center"/>
    </xf>
    <xf numFmtId="165" fontId="16" fillId="8" borderId="62" xfId="0" applyNumberFormat="1" applyFont="1" applyFill="1" applyBorder="1" applyAlignment="1">
      <alignment horizontal="center"/>
    </xf>
    <xf numFmtId="165" fontId="16" fillId="8" borderId="49" xfId="0" applyNumberFormat="1" applyFont="1" applyFill="1" applyBorder="1" applyAlignment="1">
      <alignment horizontal="center"/>
    </xf>
    <xf numFmtId="165" fontId="16" fillId="0" borderId="58" xfId="0" applyNumberFormat="1" applyFont="1" applyBorder="1" applyAlignment="1">
      <alignment horizontal="center"/>
    </xf>
    <xf numFmtId="165" fontId="16" fillId="0" borderId="52" xfId="0" applyNumberFormat="1" applyFont="1" applyBorder="1" applyAlignment="1">
      <alignment horizontal="center"/>
    </xf>
    <xf numFmtId="165" fontId="16" fillId="0" borderId="55" xfId="0" applyNumberFormat="1" applyFont="1" applyBorder="1" applyAlignment="1">
      <alignment horizontal="center"/>
    </xf>
    <xf numFmtId="165" fontId="17" fillId="2" borderId="3" xfId="0" applyNumberFormat="1" applyFont="1" applyFill="1" applyBorder="1" applyAlignment="1">
      <alignment horizontal="center"/>
    </xf>
    <xf numFmtId="165" fontId="16" fillId="0" borderId="2" xfId="0" applyNumberFormat="1" applyFont="1" applyBorder="1" applyAlignment="1">
      <alignment horizontal="center"/>
    </xf>
    <xf numFmtId="165" fontId="16" fillId="0" borderId="42" xfId="0" applyNumberFormat="1" applyFont="1" applyBorder="1" applyAlignment="1">
      <alignment horizontal="center"/>
    </xf>
    <xf numFmtId="165" fontId="16" fillId="0" borderId="42" xfId="4" applyNumberFormat="1" applyFont="1" applyBorder="1" applyAlignment="1">
      <alignment horizontal="center"/>
    </xf>
    <xf numFmtId="165" fontId="16" fillId="0" borderId="0" xfId="0" applyNumberFormat="1" applyFont="1" applyBorder="1" applyAlignment="1">
      <alignment horizontal="center"/>
    </xf>
    <xf numFmtId="165" fontId="16" fillId="9" borderId="2" xfId="0" applyNumberFormat="1" applyFont="1" applyFill="1" applyBorder="1" applyAlignment="1">
      <alignment horizontal="center"/>
    </xf>
    <xf numFmtId="165" fontId="16" fillId="9" borderId="42" xfId="0" applyNumberFormat="1" applyFont="1" applyFill="1" applyBorder="1" applyAlignment="1">
      <alignment horizontal="center"/>
    </xf>
    <xf numFmtId="165" fontId="16" fillId="9" borderId="42" xfId="4" applyNumberFormat="1" applyFont="1" applyFill="1" applyBorder="1" applyAlignment="1">
      <alignment horizontal="center"/>
    </xf>
    <xf numFmtId="165" fontId="16" fillId="9" borderId="0" xfId="0" applyNumberFormat="1" applyFont="1" applyFill="1" applyBorder="1" applyAlignment="1">
      <alignment horizontal="center"/>
    </xf>
    <xf numFmtId="165" fontId="16" fillId="0" borderId="66" xfId="0" applyNumberFormat="1" applyFont="1" applyBorder="1" applyAlignment="1">
      <alignment horizontal="center"/>
    </xf>
    <xf numFmtId="165" fontId="16" fillId="0" borderId="23" xfId="0" applyNumberFormat="1" applyFont="1" applyBorder="1" applyAlignment="1">
      <alignment horizontal="center"/>
    </xf>
    <xf numFmtId="165" fontId="16" fillId="0" borderId="23" xfId="4" applyNumberFormat="1" applyFont="1" applyBorder="1" applyAlignment="1">
      <alignment horizontal="center"/>
    </xf>
    <xf numFmtId="165" fontId="16" fillId="0" borderId="3" xfId="0" applyNumberFormat="1" applyFont="1" applyBorder="1" applyAlignment="1">
      <alignment horizontal="center"/>
    </xf>
    <xf numFmtId="0" fontId="16" fillId="2" borderId="23" xfId="0" applyFont="1" applyFill="1" applyBorder="1" applyAlignment="1">
      <alignment horizontal="center"/>
    </xf>
    <xf numFmtId="0" fontId="16" fillId="2" borderId="67" xfId="0" applyFont="1" applyFill="1" applyBorder="1" applyAlignment="1">
      <alignment horizontal="center"/>
    </xf>
    <xf numFmtId="9" fontId="16" fillId="0" borderId="1" xfId="4" applyFont="1" applyBorder="1" applyAlignment="1">
      <alignment horizontal="center"/>
    </xf>
    <xf numFmtId="9" fontId="16" fillId="9" borderId="1" xfId="4" applyFont="1" applyFill="1" applyBorder="1" applyAlignment="1">
      <alignment horizontal="center"/>
    </xf>
    <xf numFmtId="9" fontId="16" fillId="0" borderId="67" xfId="4" applyFont="1" applyBorder="1" applyAlignment="1">
      <alignment horizontal="center"/>
    </xf>
    <xf numFmtId="0" fontId="17" fillId="4" borderId="52" xfId="0" applyFont="1" applyFill="1" applyBorder="1" applyAlignment="1">
      <alignment horizontal="center" vertical="center"/>
    </xf>
    <xf numFmtId="165" fontId="16" fillId="4" borderId="53" xfId="0" applyNumberFormat="1" applyFont="1" applyFill="1" applyBorder="1" applyAlignment="1">
      <alignment horizontal="center" vertical="center"/>
    </xf>
    <xf numFmtId="165" fontId="16" fillId="4" borderId="58" xfId="0" applyNumberFormat="1" applyFont="1" applyFill="1" applyBorder="1" applyAlignment="1">
      <alignment horizontal="center" vertical="center"/>
    </xf>
    <xf numFmtId="165" fontId="16" fillId="4" borderId="52" xfId="0" applyNumberFormat="1" applyFont="1" applyFill="1" applyBorder="1" applyAlignment="1">
      <alignment horizontal="center" vertical="center"/>
    </xf>
    <xf numFmtId="0" fontId="21" fillId="19" borderId="0" xfId="0" applyFont="1" applyFill="1" applyAlignment="1">
      <alignment horizontal="center" vertical="center"/>
    </xf>
    <xf numFmtId="0" fontId="16" fillId="0" borderId="0" xfId="0" applyFont="1" applyAlignment="1">
      <alignment horizontal="left" vertical="center"/>
    </xf>
    <xf numFmtId="0" fontId="16" fillId="0" borderId="24" xfId="1" applyFont="1" applyBorder="1" applyAlignment="1">
      <alignment horizontal="left" vertical="center" wrapText="1"/>
    </xf>
    <xf numFmtId="0" fontId="16" fillId="2" borderId="24" xfId="1" applyFont="1" applyFill="1" applyBorder="1" applyAlignment="1">
      <alignment horizontal="left" vertical="center" textRotation="90" wrapText="1"/>
    </xf>
    <xf numFmtId="0" fontId="16" fillId="0" borderId="1" xfId="1" applyFont="1" applyBorder="1" applyAlignment="1">
      <alignment horizontal="center" vertical="center"/>
    </xf>
    <xf numFmtId="0" fontId="16" fillId="0" borderId="0" xfId="1" applyFont="1" applyBorder="1" applyAlignment="1">
      <alignment vertical="center"/>
    </xf>
    <xf numFmtId="0" fontId="16" fillId="0" borderId="2" xfId="1" applyFont="1" applyBorder="1" applyAlignment="1">
      <alignment vertical="center"/>
    </xf>
    <xf numFmtId="0" fontId="16" fillId="0" borderId="43" xfId="1" applyFont="1" applyBorder="1" applyAlignment="1">
      <alignment horizontal="center" vertical="center"/>
    </xf>
    <xf numFmtId="0" fontId="16" fillId="0" borderId="44" xfId="1" applyFont="1" applyBorder="1" applyAlignment="1">
      <alignment vertical="center"/>
    </xf>
    <xf numFmtId="0" fontId="16" fillId="0" borderId="45" xfId="1" applyFont="1" applyBorder="1" applyAlignment="1">
      <alignment vertical="center"/>
    </xf>
    <xf numFmtId="0" fontId="17" fillId="0" borderId="0" xfId="0" applyFont="1" applyBorder="1" applyAlignment="1">
      <alignment vertical="center"/>
    </xf>
    <xf numFmtId="0" fontId="16" fillId="0" borderId="0" xfId="0" applyFont="1" applyBorder="1" applyAlignment="1">
      <alignment horizontal="center" vertical="center"/>
    </xf>
    <xf numFmtId="0" fontId="26" fillId="0" borderId="44" xfId="0" applyFont="1" applyBorder="1" applyAlignment="1"/>
    <xf numFmtId="0" fontId="26" fillId="0" borderId="43" xfId="0" applyFont="1" applyBorder="1" applyAlignment="1"/>
    <xf numFmtId="0" fontId="26" fillId="0" borderId="45" xfId="0" applyFont="1" applyBorder="1" applyAlignment="1"/>
    <xf numFmtId="0" fontId="16" fillId="2" borderId="24" xfId="0" applyFont="1" applyFill="1" applyBorder="1" applyAlignment="1" applyProtection="1">
      <alignment horizontal="left" vertical="center" wrapText="1"/>
      <protection locked="0"/>
    </xf>
    <xf numFmtId="0" fontId="16" fillId="8" borderId="24" xfId="0" applyFont="1" applyFill="1" applyBorder="1" applyAlignment="1" applyProtection="1">
      <alignment vertical="center" wrapText="1"/>
      <protection locked="0"/>
    </xf>
    <xf numFmtId="0" fontId="16" fillId="2" borderId="24" xfId="0" applyFont="1" applyFill="1" applyBorder="1" applyAlignment="1">
      <alignment horizontal="center" vertical="center" wrapText="1"/>
    </xf>
    <xf numFmtId="0" fontId="23" fillId="0" borderId="0" xfId="0" applyFont="1" applyAlignment="1">
      <alignment horizontal="left" vertical="center" wrapText="1"/>
    </xf>
    <xf numFmtId="0" fontId="17" fillId="9" borderId="24" xfId="1" applyFont="1" applyFill="1" applyBorder="1" applyAlignment="1" applyProtection="1">
      <alignment horizontal="left" vertical="center" wrapText="1"/>
      <protection locked="0"/>
    </xf>
    <xf numFmtId="0" fontId="16" fillId="2" borderId="24" xfId="1" applyFont="1" applyFill="1" applyBorder="1" applyAlignment="1" applyProtection="1">
      <alignment horizontal="left" vertical="center" wrapText="1"/>
      <protection locked="0"/>
    </xf>
    <xf numFmtId="10" fontId="16" fillId="0" borderId="24" xfId="3" applyNumberFormat="1" applyFont="1" applyBorder="1" applyAlignment="1">
      <alignment horizontal="left" vertical="center" wrapText="1"/>
    </xf>
    <xf numFmtId="0" fontId="16" fillId="8" borderId="24" xfId="1" applyFont="1" applyFill="1" applyBorder="1" applyAlignment="1" applyProtection="1">
      <alignment horizontal="left" vertical="center" wrapText="1"/>
      <protection locked="0"/>
    </xf>
    <xf numFmtId="164" fontId="16" fillId="0" borderId="24" xfId="3" applyNumberFormat="1" applyFont="1" applyBorder="1" applyAlignment="1">
      <alignment horizontal="left" vertical="center" wrapText="1"/>
    </xf>
    <xf numFmtId="9" fontId="16" fillId="0" borderId="24" xfId="1" applyNumberFormat="1" applyFont="1" applyBorder="1" applyAlignment="1">
      <alignment horizontal="left" vertical="center" wrapText="1"/>
    </xf>
    <xf numFmtId="0" fontId="16" fillId="0" borderId="43" xfId="1" applyFont="1" applyBorder="1" applyAlignment="1" applyProtection="1">
      <alignment horizontal="center" vertical="center"/>
      <protection locked="0"/>
    </xf>
    <xf numFmtId="0" fontId="16" fillId="0" borderId="44" xfId="1" applyFont="1" applyBorder="1" applyAlignment="1" applyProtection="1">
      <alignment horizontal="left" vertical="center"/>
      <protection locked="0"/>
    </xf>
    <xf numFmtId="0" fontId="16" fillId="0" borderId="44" xfId="1" applyFont="1" applyBorder="1" applyAlignment="1" applyProtection="1">
      <alignment vertical="center"/>
      <protection locked="0"/>
    </xf>
    <xf numFmtId="0" fontId="16" fillId="0" borderId="45" xfId="1" applyFont="1" applyBorder="1" applyAlignment="1" applyProtection="1">
      <alignment vertical="center"/>
      <protection locked="0"/>
    </xf>
    <xf numFmtId="0" fontId="16" fillId="0" borderId="0" xfId="0" applyFont="1" applyAlignment="1">
      <alignment horizontal="left" vertical="center"/>
    </xf>
    <xf numFmtId="0" fontId="16" fillId="0" borderId="24" xfId="1" applyFont="1" applyBorder="1" applyAlignment="1">
      <alignment horizontal="left" vertical="center" wrapText="1"/>
    </xf>
    <xf numFmtId="0" fontId="4" fillId="2" borderId="24" xfId="2" applyFont="1" applyFill="1" applyBorder="1" applyAlignment="1">
      <alignment horizontal="center" vertical="center" wrapText="1"/>
    </xf>
    <xf numFmtId="0" fontId="16" fillId="0" borderId="24" xfId="0" applyFont="1" applyBorder="1" applyAlignment="1">
      <alignment horizontal="left" vertical="center" wrapText="1"/>
    </xf>
    <xf numFmtId="0" fontId="16" fillId="0" borderId="24" xfId="0" applyFont="1" applyBorder="1" applyAlignment="1">
      <alignment horizontal="left" vertical="center"/>
    </xf>
    <xf numFmtId="0" fontId="16" fillId="0" borderId="24" xfId="1" applyFont="1" applyBorder="1" applyAlignment="1">
      <alignment horizontal="left" vertical="top" wrapText="1"/>
    </xf>
    <xf numFmtId="0" fontId="16" fillId="0" borderId="24" xfId="0" applyFont="1" applyBorder="1" applyAlignment="1">
      <alignment vertical="center" wrapText="1"/>
    </xf>
    <xf numFmtId="0" fontId="17" fillId="0" borderId="61" xfId="0" applyFont="1" applyFill="1" applyBorder="1" applyAlignment="1">
      <alignment horizontal="center" vertical="center"/>
    </xf>
    <xf numFmtId="165" fontId="16" fillId="0" borderId="59" xfId="0" applyNumberFormat="1" applyFont="1" applyFill="1" applyBorder="1" applyAlignment="1">
      <alignment horizontal="center" vertical="center"/>
    </xf>
    <xf numFmtId="165" fontId="16" fillId="0" borderId="60" xfId="0" applyNumberFormat="1" applyFont="1" applyFill="1" applyBorder="1" applyAlignment="1">
      <alignment horizontal="center" vertical="center"/>
    </xf>
    <xf numFmtId="0" fontId="17" fillId="0" borderId="52" xfId="0" applyFont="1" applyFill="1" applyBorder="1" applyAlignment="1">
      <alignment horizontal="center" vertical="center"/>
    </xf>
    <xf numFmtId="165" fontId="16" fillId="0" borderId="53" xfId="0" applyNumberFormat="1" applyFont="1" applyFill="1" applyBorder="1" applyAlignment="1">
      <alignment horizontal="center" vertical="center"/>
    </xf>
    <xf numFmtId="165" fontId="16" fillId="0" borderId="54" xfId="0" applyNumberFormat="1" applyFont="1" applyFill="1" applyBorder="1" applyAlignment="1">
      <alignment horizontal="center" vertical="center"/>
    </xf>
    <xf numFmtId="0" fontId="17" fillId="0" borderId="52" xfId="0" applyFont="1" applyBorder="1" applyAlignment="1" applyProtection="1">
      <alignment horizontal="center" vertical="center"/>
      <protection locked="0"/>
    </xf>
    <xf numFmtId="0" fontId="17" fillId="8" borderId="52" xfId="0" applyFont="1" applyFill="1" applyBorder="1" applyAlignment="1">
      <alignment horizontal="center" vertical="center"/>
    </xf>
    <xf numFmtId="165" fontId="16" fillId="8" borderId="53" xfId="0" applyNumberFormat="1" applyFont="1" applyFill="1" applyBorder="1" applyAlignment="1">
      <alignment horizontal="center" vertical="center"/>
    </xf>
    <xf numFmtId="0" fontId="17" fillId="0" borderId="68" xfId="0" applyFont="1" applyBorder="1" applyAlignment="1">
      <alignment horizontal="center" vertical="center"/>
    </xf>
    <xf numFmtId="165" fontId="16" fillId="0" borderId="69" xfId="0" applyNumberFormat="1" applyFont="1" applyBorder="1" applyAlignment="1">
      <alignment horizontal="center" vertical="center"/>
    </xf>
    <xf numFmtId="165" fontId="16" fillId="0" borderId="70" xfId="0" applyNumberFormat="1" applyFont="1" applyBorder="1" applyAlignment="1">
      <alignment horizontal="center" vertical="center"/>
    </xf>
    <xf numFmtId="0" fontId="17" fillId="0" borderId="0" xfId="0" applyFont="1" applyBorder="1" applyAlignment="1">
      <alignment horizontal="center" vertical="center"/>
    </xf>
    <xf numFmtId="165" fontId="16" fillId="0" borderId="0" xfId="0" applyNumberFormat="1" applyFont="1" applyBorder="1" applyAlignment="1">
      <alignment horizontal="center" vertical="center"/>
    </xf>
    <xf numFmtId="165" fontId="16" fillId="0" borderId="69" xfId="0" applyNumberFormat="1" applyFont="1" applyBorder="1" applyAlignment="1">
      <alignment horizontal="center"/>
    </xf>
    <xf numFmtId="165" fontId="16" fillId="0" borderId="70" xfId="0" applyNumberFormat="1" applyFont="1" applyBorder="1" applyAlignment="1">
      <alignment horizontal="center"/>
    </xf>
    <xf numFmtId="165" fontId="16" fillId="0" borderId="53" xfId="0" applyNumberFormat="1" applyFont="1" applyFill="1" applyBorder="1" applyAlignment="1">
      <alignment horizontal="center"/>
    </xf>
    <xf numFmtId="165" fontId="16" fillId="0" borderId="54" xfId="0" applyNumberFormat="1" applyFont="1" applyFill="1" applyBorder="1" applyAlignment="1">
      <alignment horizontal="center"/>
    </xf>
    <xf numFmtId="165" fontId="16" fillId="8" borderId="53" xfId="0" applyNumberFormat="1" applyFont="1" applyFill="1" applyBorder="1" applyAlignment="1">
      <alignment horizontal="center"/>
    </xf>
    <xf numFmtId="0" fontId="17" fillId="0" borderId="0" xfId="0" applyFont="1" applyFill="1" applyBorder="1" applyAlignment="1">
      <alignment horizontal="center"/>
    </xf>
    <xf numFmtId="165" fontId="16" fillId="0" borderId="0" xfId="0" applyNumberFormat="1" applyFont="1" applyFill="1" applyBorder="1" applyAlignment="1">
      <alignment horizont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xf>
    <xf numFmtId="165" fontId="16" fillId="0" borderId="68" xfId="0" applyNumberFormat="1" applyFont="1" applyBorder="1" applyAlignment="1">
      <alignment horizontal="center" vertical="center"/>
    </xf>
    <xf numFmtId="165" fontId="16" fillId="0" borderId="58" xfId="0" applyNumberFormat="1" applyFont="1" applyFill="1" applyBorder="1" applyAlignment="1">
      <alignment horizontal="center" vertical="center"/>
    </xf>
    <xf numFmtId="165" fontId="16" fillId="0" borderId="52" xfId="0" applyNumberFormat="1" applyFont="1" applyFill="1" applyBorder="1" applyAlignment="1">
      <alignment horizontal="center" vertical="center"/>
    </xf>
    <xf numFmtId="165" fontId="16" fillId="0" borderId="55" xfId="0" applyNumberFormat="1" applyFont="1" applyFill="1" applyBorder="1" applyAlignment="1">
      <alignment horizontal="center" vertical="center"/>
    </xf>
    <xf numFmtId="165" fontId="16" fillId="0" borderId="38" xfId="0" applyNumberFormat="1" applyFont="1" applyFill="1" applyBorder="1" applyAlignment="1">
      <alignment horizontal="center" vertical="center"/>
    </xf>
    <xf numFmtId="165" fontId="16" fillId="0" borderId="61" xfId="0" applyNumberFormat="1" applyFont="1" applyFill="1" applyBorder="1" applyAlignment="1">
      <alignment horizontal="center" vertical="center"/>
    </xf>
    <xf numFmtId="165" fontId="17" fillId="8" borderId="53" xfId="0" applyNumberFormat="1" applyFont="1" applyFill="1" applyBorder="1" applyAlignment="1">
      <alignment horizontal="center" vertical="center"/>
    </xf>
    <xf numFmtId="165" fontId="17" fillId="8" borderId="58" xfId="0" applyNumberFormat="1" applyFont="1" applyFill="1" applyBorder="1" applyAlignment="1">
      <alignment horizontal="center" vertical="center"/>
    </xf>
    <xf numFmtId="165" fontId="17" fillId="8" borderId="52" xfId="0" applyNumberFormat="1" applyFont="1" applyFill="1" applyBorder="1" applyAlignment="1">
      <alignment horizontal="center" vertical="center"/>
    </xf>
    <xf numFmtId="165" fontId="17" fillId="8" borderId="54" xfId="0" applyNumberFormat="1" applyFont="1" applyFill="1" applyBorder="1" applyAlignment="1">
      <alignment horizontal="center" vertical="center"/>
    </xf>
    <xf numFmtId="0" fontId="17" fillId="0" borderId="61" xfId="0" applyFont="1" applyBorder="1" applyAlignment="1">
      <alignment horizontal="center" vertical="center"/>
    </xf>
    <xf numFmtId="165" fontId="16" fillId="0" borderId="59" xfId="0" applyNumberFormat="1" applyFont="1" applyBorder="1" applyAlignment="1">
      <alignment horizontal="center"/>
    </xf>
    <xf numFmtId="165" fontId="16" fillId="0" borderId="38" xfId="0" applyNumberFormat="1" applyFont="1" applyBorder="1" applyAlignment="1">
      <alignment horizontal="center"/>
    </xf>
    <xf numFmtId="165" fontId="16" fillId="0" borderId="61" xfId="0" applyNumberFormat="1" applyFont="1" applyBorder="1" applyAlignment="1">
      <alignment horizontal="center"/>
    </xf>
    <xf numFmtId="165" fontId="16" fillId="0" borderId="60" xfId="0" applyNumberFormat="1" applyFont="1" applyBorder="1" applyAlignment="1">
      <alignment horizontal="center"/>
    </xf>
    <xf numFmtId="165" fontId="16" fillId="8" borderId="58" xfId="0" applyNumberFormat="1" applyFont="1" applyFill="1" applyBorder="1" applyAlignment="1">
      <alignment horizontal="center"/>
    </xf>
    <xf numFmtId="165" fontId="16" fillId="8" borderId="52" xfId="0" applyNumberFormat="1" applyFont="1" applyFill="1" applyBorder="1" applyAlignment="1">
      <alignment horizontal="center"/>
    </xf>
    <xf numFmtId="165" fontId="16" fillId="0" borderId="71" xfId="0" applyNumberFormat="1" applyFont="1" applyBorder="1" applyAlignment="1">
      <alignment horizontal="center"/>
    </xf>
    <xf numFmtId="165" fontId="16" fillId="0" borderId="68" xfId="0" applyNumberFormat="1" applyFont="1" applyBorder="1" applyAlignment="1">
      <alignment horizontal="center"/>
    </xf>
    <xf numFmtId="165" fontId="16" fillId="0" borderId="58" xfId="0" applyNumberFormat="1" applyFont="1" applyFill="1" applyBorder="1" applyAlignment="1">
      <alignment horizontal="center"/>
    </xf>
    <xf numFmtId="165" fontId="16" fillId="0" borderId="52" xfId="0" applyNumberFormat="1" applyFont="1" applyFill="1" applyBorder="1" applyAlignment="1">
      <alignment horizontal="center"/>
    </xf>
    <xf numFmtId="0" fontId="17" fillId="0" borderId="0" xfId="0" applyFont="1" applyBorder="1" applyAlignment="1">
      <alignment horizontal="center"/>
    </xf>
    <xf numFmtId="0" fontId="17" fillId="8" borderId="64" xfId="0" applyFont="1" applyFill="1" applyBorder="1" applyAlignment="1">
      <alignment horizontal="center" vertical="center"/>
    </xf>
    <xf numFmtId="0" fontId="17" fillId="0" borderId="48" xfId="0" applyFont="1" applyFill="1" applyBorder="1" applyAlignment="1">
      <alignment horizontal="center" vertical="center"/>
    </xf>
    <xf numFmtId="165" fontId="16" fillId="0" borderId="42" xfId="0" applyNumberFormat="1" applyFont="1" applyFill="1" applyBorder="1" applyAlignment="1">
      <alignment horizontal="center"/>
    </xf>
    <xf numFmtId="165" fontId="16" fillId="0" borderId="1" xfId="0" applyNumberFormat="1" applyFont="1" applyFill="1" applyBorder="1" applyAlignment="1">
      <alignment horizontal="center"/>
    </xf>
    <xf numFmtId="165" fontId="16" fillId="0" borderId="48" xfId="0" applyNumberFormat="1" applyFont="1" applyFill="1" applyBorder="1" applyAlignment="1">
      <alignment horizontal="center"/>
    </xf>
    <xf numFmtId="165" fontId="16" fillId="0" borderId="74" xfId="0" applyNumberFormat="1" applyFont="1" applyFill="1" applyBorder="1" applyAlignment="1">
      <alignment horizontal="center"/>
    </xf>
    <xf numFmtId="1" fontId="17" fillId="8" borderId="66" xfId="0" applyNumberFormat="1" applyFont="1" applyFill="1" applyBorder="1" applyAlignment="1">
      <alignment horizontal="center"/>
    </xf>
    <xf numFmtId="1" fontId="17" fillId="8" borderId="23" xfId="0" applyNumberFormat="1" applyFont="1" applyFill="1" applyBorder="1" applyAlignment="1">
      <alignment horizontal="center"/>
    </xf>
    <xf numFmtId="165" fontId="17" fillId="8" borderId="49" xfId="0" applyNumberFormat="1" applyFont="1" applyFill="1" applyBorder="1" applyAlignment="1">
      <alignment horizontal="center" vertical="center"/>
    </xf>
    <xf numFmtId="165" fontId="17" fillId="8" borderId="50" xfId="0" applyNumberFormat="1" applyFont="1" applyFill="1" applyBorder="1" applyAlignment="1">
      <alignment horizontal="center" vertical="center"/>
    </xf>
    <xf numFmtId="165" fontId="17" fillId="8" borderId="51" xfId="0" applyNumberFormat="1" applyFont="1" applyFill="1" applyBorder="1" applyAlignment="1">
      <alignment horizontal="center" vertical="center"/>
    </xf>
    <xf numFmtId="165" fontId="17" fillId="4" borderId="52" xfId="0" applyNumberFormat="1" applyFont="1" applyFill="1" applyBorder="1" applyAlignment="1">
      <alignment horizontal="center" vertical="center"/>
    </xf>
    <xf numFmtId="165" fontId="17" fillId="4" borderId="53" xfId="0" applyNumberFormat="1" applyFont="1" applyFill="1" applyBorder="1" applyAlignment="1">
      <alignment horizontal="center" vertical="center"/>
    </xf>
    <xf numFmtId="165" fontId="17" fillId="4" borderId="54" xfId="0" applyNumberFormat="1" applyFont="1" applyFill="1" applyBorder="1" applyAlignment="1">
      <alignment horizontal="center" vertical="center"/>
    </xf>
    <xf numFmtId="165" fontId="17" fillId="8" borderId="61" xfId="0" applyNumberFormat="1" applyFont="1" applyFill="1" applyBorder="1" applyAlignment="1">
      <alignment horizontal="center" vertical="center"/>
    </xf>
    <xf numFmtId="165" fontId="17" fillId="8" borderId="59" xfId="0" applyNumberFormat="1" applyFont="1" applyFill="1" applyBorder="1" applyAlignment="1">
      <alignment horizontal="center" vertical="center"/>
    </xf>
    <xf numFmtId="165" fontId="17" fillId="8" borderId="60" xfId="0" applyNumberFormat="1" applyFont="1" applyFill="1" applyBorder="1" applyAlignment="1">
      <alignment horizontal="center" vertical="center"/>
    </xf>
    <xf numFmtId="165" fontId="17" fillId="8" borderId="49" xfId="0" applyNumberFormat="1" applyFont="1" applyFill="1" applyBorder="1" applyAlignment="1">
      <alignment horizontal="center"/>
    </xf>
    <xf numFmtId="165" fontId="17" fillId="8" borderId="50" xfId="0" applyNumberFormat="1" applyFont="1" applyFill="1" applyBorder="1" applyAlignment="1">
      <alignment horizontal="center"/>
    </xf>
    <xf numFmtId="165" fontId="17" fillId="8" borderId="51" xfId="0" applyNumberFormat="1" applyFont="1" applyFill="1" applyBorder="1" applyAlignment="1">
      <alignment horizontal="center"/>
    </xf>
    <xf numFmtId="165" fontId="17" fillId="8" borderId="52" xfId="0" applyNumberFormat="1" applyFont="1" applyFill="1" applyBorder="1" applyAlignment="1">
      <alignment horizontal="center"/>
    </xf>
    <xf numFmtId="165" fontId="17" fillId="8" borderId="53" xfId="0" applyNumberFormat="1" applyFont="1" applyFill="1" applyBorder="1" applyAlignment="1">
      <alignment horizontal="center"/>
    </xf>
    <xf numFmtId="165" fontId="17" fillId="8" borderId="54" xfId="0" applyNumberFormat="1" applyFont="1" applyFill="1" applyBorder="1" applyAlignment="1">
      <alignment horizontal="center"/>
    </xf>
    <xf numFmtId="0" fontId="17" fillId="0" borderId="76" xfId="0" applyFont="1" applyBorder="1" applyAlignment="1">
      <alignment horizontal="center" vertical="center"/>
    </xf>
    <xf numFmtId="0" fontId="16" fillId="0" borderId="77" xfId="0" applyFont="1" applyBorder="1" applyAlignment="1">
      <alignment vertical="center"/>
    </xf>
    <xf numFmtId="0" fontId="17" fillId="0" borderId="78" xfId="0" applyFont="1" applyFill="1" applyBorder="1" applyAlignment="1">
      <alignment horizontal="center" vertical="center"/>
    </xf>
    <xf numFmtId="165" fontId="16" fillId="0" borderId="79" xfId="0" applyNumberFormat="1" applyFont="1" applyFill="1" applyBorder="1" applyAlignment="1">
      <alignment horizontal="center" vertical="center"/>
    </xf>
    <xf numFmtId="0" fontId="17" fillId="8" borderId="81" xfId="0" applyFont="1" applyFill="1" applyBorder="1" applyAlignment="1">
      <alignment horizontal="center" vertical="center"/>
    </xf>
    <xf numFmtId="165" fontId="16" fillId="8" borderId="82" xfId="0" applyNumberFormat="1" applyFont="1" applyFill="1" applyBorder="1" applyAlignment="1">
      <alignment horizontal="center" vertical="center"/>
    </xf>
    <xf numFmtId="165" fontId="16" fillId="8" borderId="51" xfId="0" applyNumberFormat="1" applyFont="1" applyFill="1" applyBorder="1" applyAlignment="1">
      <alignment horizontal="center" vertical="center"/>
    </xf>
    <xf numFmtId="165" fontId="16" fillId="0" borderId="83" xfId="0" applyNumberFormat="1" applyFont="1" applyBorder="1" applyAlignment="1">
      <alignment horizontal="center" vertical="center"/>
    </xf>
    <xf numFmtId="165" fontId="16" fillId="0" borderId="84" xfId="0" applyNumberFormat="1" applyFont="1" applyBorder="1" applyAlignment="1">
      <alignment horizontal="center" vertical="center"/>
    </xf>
    <xf numFmtId="165" fontId="16" fillId="8" borderId="85" xfId="0" applyNumberFormat="1" applyFont="1" applyFill="1" applyBorder="1" applyAlignment="1">
      <alignment horizontal="center" vertical="center"/>
    </xf>
    <xf numFmtId="165" fontId="16" fillId="8" borderId="60" xfId="0" applyNumberFormat="1" applyFont="1" applyFill="1" applyBorder="1" applyAlignment="1">
      <alignment horizontal="center" vertical="center"/>
    </xf>
    <xf numFmtId="165" fontId="16" fillId="8" borderId="83" xfId="0" applyNumberFormat="1" applyFont="1" applyFill="1" applyBorder="1" applyAlignment="1">
      <alignment horizontal="center" vertical="center"/>
    </xf>
    <xf numFmtId="165" fontId="16" fillId="8" borderId="54" xfId="0" applyNumberFormat="1" applyFont="1" applyFill="1" applyBorder="1" applyAlignment="1">
      <alignment horizontal="center" vertical="center"/>
    </xf>
    <xf numFmtId="165" fontId="16" fillId="0" borderId="85" xfId="0" applyNumberFormat="1" applyFont="1" applyFill="1" applyBorder="1" applyAlignment="1">
      <alignment horizontal="center" vertical="center"/>
    </xf>
    <xf numFmtId="165" fontId="17" fillId="8" borderId="83" xfId="0" applyNumberFormat="1" applyFont="1" applyFill="1" applyBorder="1" applyAlignment="1">
      <alignment horizontal="center" vertical="center"/>
    </xf>
    <xf numFmtId="165" fontId="16" fillId="0" borderId="86" xfId="0" applyNumberFormat="1" applyFont="1" applyBorder="1" applyAlignment="1">
      <alignment horizontal="center" vertical="center"/>
    </xf>
    <xf numFmtId="165" fontId="16" fillId="0" borderId="83" xfId="0" applyNumberFormat="1" applyFont="1" applyFill="1" applyBorder="1" applyAlignment="1">
      <alignment horizontal="center" vertical="center"/>
    </xf>
    <xf numFmtId="165" fontId="16" fillId="0" borderId="87" xfId="0" applyNumberFormat="1" applyFont="1" applyBorder="1" applyAlignment="1">
      <alignment horizontal="center" vertical="center"/>
    </xf>
    <xf numFmtId="165" fontId="16" fillId="0" borderId="88" xfId="0" applyNumberFormat="1" applyFont="1" applyBorder="1" applyAlignment="1">
      <alignment horizontal="center" vertical="center"/>
    </xf>
    <xf numFmtId="165" fontId="16" fillId="0" borderId="89" xfId="0" applyNumberFormat="1" applyFont="1" applyBorder="1" applyAlignment="1">
      <alignment horizontal="center" vertical="center"/>
    </xf>
    <xf numFmtId="165" fontId="17" fillId="8" borderId="90" xfId="0" applyNumberFormat="1" applyFont="1" applyFill="1" applyBorder="1" applyAlignment="1">
      <alignment horizontal="center" vertical="center"/>
    </xf>
    <xf numFmtId="165" fontId="16" fillId="0" borderId="77" xfId="0" applyNumberFormat="1" applyFont="1" applyBorder="1" applyAlignment="1">
      <alignment horizontal="center" vertical="center"/>
    </xf>
    <xf numFmtId="165" fontId="17" fillId="8" borderId="77" xfId="0" applyNumberFormat="1" applyFont="1" applyFill="1" applyBorder="1" applyAlignment="1">
      <alignment horizontal="center" vertical="center"/>
    </xf>
    <xf numFmtId="165" fontId="17" fillId="4" borderId="77" xfId="0" applyNumberFormat="1" applyFont="1" applyFill="1" applyBorder="1" applyAlignment="1">
      <alignment horizontal="center" vertical="center"/>
    </xf>
    <xf numFmtId="165" fontId="16" fillId="0" borderId="77" xfId="0" applyNumberFormat="1" applyFont="1" applyBorder="1" applyAlignment="1" applyProtection="1">
      <alignment horizontal="center" vertical="center"/>
      <protection locked="0"/>
    </xf>
    <xf numFmtId="165" fontId="16" fillId="0" borderId="77" xfId="0" applyNumberFormat="1" applyFont="1" applyFill="1" applyBorder="1" applyAlignment="1">
      <alignment horizontal="center" vertical="center"/>
    </xf>
    <xf numFmtId="165" fontId="16" fillId="0" borderId="91" xfId="0" applyNumberFormat="1" applyFont="1" applyBorder="1" applyAlignment="1">
      <alignment horizontal="center" vertical="center"/>
    </xf>
    <xf numFmtId="165" fontId="16" fillId="8" borderId="92" xfId="0" applyNumberFormat="1" applyFont="1" applyFill="1" applyBorder="1" applyAlignment="1">
      <alignment horizontal="center" vertical="center"/>
    </xf>
    <xf numFmtId="165" fontId="16" fillId="0" borderId="93" xfId="0" applyNumberFormat="1" applyFont="1" applyBorder="1" applyAlignment="1">
      <alignment horizontal="center" vertical="center"/>
    </xf>
    <xf numFmtId="165" fontId="16" fillId="8" borderId="93" xfId="0" applyNumberFormat="1" applyFont="1" applyFill="1" applyBorder="1" applyAlignment="1">
      <alignment horizontal="center" vertical="center"/>
    </xf>
    <xf numFmtId="165" fontId="16" fillId="4" borderId="83" xfId="0" applyNumberFormat="1" applyFont="1" applyFill="1" applyBorder="1" applyAlignment="1">
      <alignment horizontal="center" vertical="center"/>
    </xf>
    <xf numFmtId="165" fontId="16" fillId="4" borderId="93" xfId="0" applyNumberFormat="1" applyFont="1" applyFill="1" applyBorder="1" applyAlignment="1">
      <alignment horizontal="center" vertical="center"/>
    </xf>
    <xf numFmtId="165" fontId="16" fillId="0" borderId="94" xfId="0" applyNumberFormat="1" applyFont="1" applyFill="1" applyBorder="1" applyAlignment="1">
      <alignment horizontal="center" vertical="center"/>
    </xf>
    <xf numFmtId="165" fontId="16" fillId="0" borderId="93" xfId="0" applyNumberFormat="1" applyFont="1" applyFill="1" applyBorder="1" applyAlignment="1">
      <alignment horizontal="center" vertical="center"/>
    </xf>
    <xf numFmtId="165" fontId="16" fillId="0" borderId="95" xfId="0" applyNumberFormat="1" applyFont="1" applyBorder="1" applyAlignment="1">
      <alignment horizontal="center" vertical="center"/>
    </xf>
    <xf numFmtId="165" fontId="16" fillId="0" borderId="96" xfId="0" applyNumberFormat="1" applyFont="1" applyBorder="1" applyAlignment="1">
      <alignment horizontal="center" vertical="center"/>
    </xf>
    <xf numFmtId="165" fontId="17" fillId="8" borderId="79" xfId="0" applyNumberFormat="1" applyFont="1" applyFill="1" applyBorder="1" applyAlignment="1">
      <alignment horizontal="center" vertical="center"/>
    </xf>
    <xf numFmtId="0" fontId="17" fillId="3" borderId="97" xfId="0" applyFont="1" applyFill="1" applyBorder="1" applyAlignment="1">
      <alignment horizontal="center" vertical="center"/>
    </xf>
    <xf numFmtId="0" fontId="17" fillId="20" borderId="98" xfId="0" applyFont="1" applyFill="1" applyBorder="1" applyAlignment="1">
      <alignment horizontal="center" vertical="center"/>
    </xf>
    <xf numFmtId="0" fontId="17" fillId="5" borderId="98" xfId="0" applyFont="1" applyFill="1" applyBorder="1" applyAlignment="1">
      <alignment horizontal="center" vertical="center"/>
    </xf>
    <xf numFmtId="0" fontId="17" fillId="11" borderId="98" xfId="0" applyFont="1" applyFill="1" applyBorder="1" applyAlignment="1">
      <alignment horizontal="center" vertical="center"/>
    </xf>
    <xf numFmtId="0" fontId="17" fillId="7" borderId="99" xfId="0" applyFont="1" applyFill="1" applyBorder="1" applyAlignment="1">
      <alignment horizontal="center" vertical="center"/>
    </xf>
    <xf numFmtId="165" fontId="16" fillId="8" borderId="61" xfId="0" applyNumberFormat="1" applyFont="1" applyFill="1" applyBorder="1" applyAlignment="1">
      <alignment horizontal="center" vertical="center"/>
    </xf>
    <xf numFmtId="165" fontId="16" fillId="8" borderId="52" xfId="0" applyNumberFormat="1" applyFont="1" applyFill="1" applyBorder="1" applyAlignment="1">
      <alignment horizontal="center" vertical="center"/>
    </xf>
    <xf numFmtId="0" fontId="17" fillId="3" borderId="100" xfId="0" applyFont="1" applyFill="1" applyBorder="1" applyAlignment="1">
      <alignment horizontal="center" vertical="center"/>
    </xf>
    <xf numFmtId="0" fontId="17" fillId="20" borderId="101" xfId="0" applyFont="1" applyFill="1" applyBorder="1" applyAlignment="1">
      <alignment horizontal="center" vertical="center"/>
    </xf>
    <xf numFmtId="0" fontId="17" fillId="5" borderId="101" xfId="0" applyFont="1" applyFill="1" applyBorder="1" applyAlignment="1">
      <alignment horizontal="center" vertical="center"/>
    </xf>
    <xf numFmtId="0" fontId="17" fillId="11" borderId="101" xfId="0" applyFont="1" applyFill="1" applyBorder="1" applyAlignment="1">
      <alignment horizontal="center" vertical="center"/>
    </xf>
    <xf numFmtId="0" fontId="17" fillId="7" borderId="102" xfId="0" applyFont="1" applyFill="1" applyBorder="1" applyAlignment="1">
      <alignment horizontal="center" vertical="center"/>
    </xf>
    <xf numFmtId="0" fontId="16" fillId="0" borderId="38" xfId="0" applyFont="1" applyBorder="1" applyAlignment="1">
      <alignment horizontal="center" vertical="center"/>
    </xf>
    <xf numFmtId="0" fontId="16" fillId="0" borderId="40" xfId="0" applyFont="1" applyBorder="1" applyAlignment="1">
      <alignment vertical="center"/>
    </xf>
    <xf numFmtId="164" fontId="16" fillId="0" borderId="24" xfId="0" applyNumberFormat="1" applyFont="1" applyBorder="1" applyAlignment="1">
      <alignment horizontal="left" vertical="top" wrapText="1"/>
    </xf>
    <xf numFmtId="0" fontId="16" fillId="0" borderId="0" xfId="0" applyFont="1" applyBorder="1" applyAlignment="1">
      <alignment horizontal="left" vertical="center"/>
    </xf>
    <xf numFmtId="0" fontId="16" fillId="0" borderId="24" xfId="0" applyFont="1" applyBorder="1" applyAlignment="1">
      <alignment horizontal="left" vertical="center" wrapText="1"/>
    </xf>
    <xf numFmtId="0" fontId="16" fillId="0" borderId="0" xfId="0" applyFont="1" applyAlignment="1">
      <alignment horizontal="left" vertical="center"/>
    </xf>
    <xf numFmtId="0" fontId="16" fillId="0" borderId="24" xfId="1" applyFont="1" applyBorder="1" applyAlignment="1">
      <alignment horizontal="left" vertical="center" wrapText="1"/>
    </xf>
    <xf numFmtId="0" fontId="4" fillId="2" borderId="24" xfId="2" applyFont="1" applyFill="1" applyBorder="1" applyAlignment="1">
      <alignment horizontal="center" vertical="center" wrapText="1"/>
    </xf>
    <xf numFmtId="0" fontId="16" fillId="0" borderId="111" xfId="0" applyFont="1" applyBorder="1" applyAlignment="1">
      <alignment horizontal="left" vertical="center" wrapText="1"/>
    </xf>
    <xf numFmtId="9" fontId="16" fillId="0" borderId="111" xfId="0" applyNumberFormat="1" applyFont="1" applyBorder="1" applyAlignment="1">
      <alignment horizontal="left" vertical="center" wrapText="1"/>
    </xf>
    <xf numFmtId="0" fontId="16" fillId="0" borderId="111" xfId="2" applyFont="1" applyBorder="1" applyAlignment="1">
      <alignment horizontal="left" vertical="center" wrapText="1"/>
    </xf>
    <xf numFmtId="0" fontId="0" fillId="0" borderId="43" xfId="0" applyBorder="1"/>
    <xf numFmtId="0" fontId="0" fillId="0" borderId="44" xfId="0" applyBorder="1"/>
    <xf numFmtId="0" fontId="0" fillId="0" borderId="45" xfId="0" applyBorder="1"/>
    <xf numFmtId="0" fontId="0" fillId="0" borderId="1" xfId="0" applyBorder="1"/>
    <xf numFmtId="0" fontId="0" fillId="0" borderId="0" xfId="0" applyBorder="1"/>
    <xf numFmtId="0" fontId="0" fillId="0" borderId="2" xfId="0" applyBorder="1"/>
    <xf numFmtId="0" fontId="5" fillId="0" borderId="0" xfId="0" applyFont="1" applyBorder="1"/>
    <xf numFmtId="165" fontId="16" fillId="0" borderId="56" xfId="0" applyNumberFormat="1" applyFont="1" applyBorder="1" applyAlignment="1">
      <alignment horizontal="center"/>
    </xf>
    <xf numFmtId="165" fontId="16" fillId="0" borderId="57" xfId="0" applyNumberFormat="1" applyFont="1" applyBorder="1" applyAlignment="1">
      <alignment horizontal="center"/>
    </xf>
    <xf numFmtId="0" fontId="17" fillId="0" borderId="55" xfId="0" applyFont="1" applyFill="1" applyBorder="1" applyAlignment="1">
      <alignment horizontal="center" vertical="center"/>
    </xf>
    <xf numFmtId="165" fontId="16" fillId="0" borderId="56" xfId="0" applyNumberFormat="1" applyFont="1" applyFill="1" applyBorder="1" applyAlignment="1">
      <alignment horizontal="center" vertical="center"/>
    </xf>
    <xf numFmtId="165" fontId="16" fillId="0" borderId="63" xfId="0" applyNumberFormat="1" applyFont="1" applyFill="1" applyBorder="1" applyAlignment="1">
      <alignment horizontal="center" vertical="center"/>
    </xf>
    <xf numFmtId="165" fontId="16" fillId="0" borderId="57" xfId="0" applyNumberFormat="1" applyFont="1" applyFill="1" applyBorder="1" applyAlignment="1">
      <alignment horizontal="center" vertical="center"/>
    </xf>
    <xf numFmtId="165" fontId="16" fillId="0" borderId="63" xfId="0" applyNumberFormat="1" applyFont="1" applyBorder="1" applyAlignment="1">
      <alignment horizontal="center"/>
    </xf>
    <xf numFmtId="0" fontId="16" fillId="0" borderId="0" xfId="0" applyFont="1" applyAlignment="1" applyProtection="1">
      <alignment vertical="center"/>
    </xf>
    <xf numFmtId="0" fontId="4" fillId="3" borderId="24"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5" borderId="24" xfId="0" applyFont="1" applyFill="1" applyBorder="1" applyAlignment="1" applyProtection="1">
      <alignment horizontal="center" vertical="center"/>
    </xf>
    <xf numFmtId="0" fontId="4" fillId="6" borderId="24" xfId="0" applyFont="1" applyFill="1" applyBorder="1" applyAlignment="1" applyProtection="1">
      <alignment horizontal="center" vertical="center"/>
    </xf>
    <xf numFmtId="0" fontId="4" fillId="7" borderId="24" xfId="0" applyFont="1" applyFill="1" applyBorder="1" applyAlignment="1" applyProtection="1">
      <alignment horizontal="center" vertical="center"/>
    </xf>
    <xf numFmtId="0" fontId="4" fillId="2" borderId="24" xfId="2" applyFont="1" applyFill="1" applyBorder="1" applyAlignment="1" applyProtection="1">
      <alignment horizontal="center" vertical="center" wrapText="1"/>
    </xf>
    <xf numFmtId="0" fontId="16" fillId="2" borderId="24" xfId="0" applyFont="1" applyFill="1" applyBorder="1" applyAlignment="1" applyProtection="1">
      <alignment horizontal="left" vertical="center" wrapText="1"/>
    </xf>
    <xf numFmtId="0" fontId="16" fillId="8" borderId="24" xfId="0" applyFont="1" applyFill="1" applyBorder="1" applyAlignment="1" applyProtection="1">
      <alignment vertical="center" wrapText="1"/>
    </xf>
    <xf numFmtId="0" fontId="16" fillId="0" borderId="0" xfId="0" applyFont="1" applyAlignment="1" applyProtection="1">
      <alignment vertical="center" wrapText="1"/>
    </xf>
    <xf numFmtId="0" fontId="16" fillId="0" borderId="24" xfId="0" applyFont="1" applyBorder="1" applyAlignment="1" applyProtection="1">
      <alignment horizontal="left" vertical="center" wrapText="1"/>
    </xf>
    <xf numFmtId="0" fontId="16" fillId="0" borderId="24" xfId="0" applyFont="1" applyBorder="1" applyAlignment="1" applyProtection="1">
      <alignment vertical="center" wrapText="1"/>
    </xf>
    <xf numFmtId="0" fontId="16" fillId="0" borderId="24" xfId="2" applyFont="1" applyBorder="1" applyAlignment="1" applyProtection="1">
      <alignment horizontal="center" vertical="center" wrapText="1"/>
    </xf>
    <xf numFmtId="0" fontId="16" fillId="0" borderId="24" xfId="0" applyFont="1" applyBorder="1" applyAlignment="1" applyProtection="1">
      <alignment horizontal="left" vertical="center" readingOrder="1"/>
    </xf>
    <xf numFmtId="10" fontId="16" fillId="0" borderId="24" xfId="0" applyNumberFormat="1" applyFont="1" applyBorder="1" applyAlignment="1" applyProtection="1">
      <alignment horizontal="left" vertical="center" wrapText="1"/>
    </xf>
    <xf numFmtId="0" fontId="16" fillId="8" borderId="24" xfId="0" applyFont="1" applyFill="1" applyBorder="1" applyAlignment="1" applyProtection="1">
      <alignment horizontal="left" vertical="center" wrapText="1"/>
    </xf>
    <xf numFmtId="0" fontId="16" fillId="0" borderId="0" xfId="0" applyFont="1" applyAlignment="1" applyProtection="1">
      <alignment horizontal="left" vertical="center" wrapText="1"/>
    </xf>
    <xf numFmtId="0" fontId="16" fillId="0" borderId="24" xfId="2" applyFont="1" applyBorder="1" applyAlignment="1" applyProtection="1">
      <alignment horizontal="left" vertical="center" wrapText="1"/>
    </xf>
    <xf numFmtId="0" fontId="16" fillId="0" borderId="24" xfId="0" quotePrefix="1" applyFont="1" applyBorder="1" applyAlignment="1" applyProtection="1">
      <alignment horizontal="left" vertical="center" wrapText="1"/>
    </xf>
    <xf numFmtId="0" fontId="16" fillId="0" borderId="0" xfId="0" applyFont="1" applyAlignment="1" applyProtection="1">
      <alignment wrapText="1"/>
    </xf>
    <xf numFmtId="0" fontId="16" fillId="0" borderId="0" xfId="0" applyFont="1" applyAlignment="1" applyProtection="1"/>
    <xf numFmtId="49" fontId="16" fillId="0" borderId="24" xfId="0" applyNumberFormat="1" applyFont="1" applyBorder="1" applyAlignment="1" applyProtection="1">
      <alignment horizontal="left" vertical="center" wrapText="1"/>
    </xf>
    <xf numFmtId="164" fontId="16" fillId="0" borderId="24" xfId="0" applyNumberFormat="1" applyFont="1" applyBorder="1" applyAlignment="1" applyProtection="1">
      <alignment horizontal="left" vertical="center" wrapText="1"/>
    </xf>
    <xf numFmtId="0" fontId="16" fillId="0" borderId="43" xfId="0" applyFont="1" applyBorder="1" applyAlignment="1" applyProtection="1"/>
    <xf numFmtId="0" fontId="16" fillId="0" borderId="44" xfId="0" applyFont="1" applyBorder="1" applyAlignment="1" applyProtection="1">
      <alignment horizontal="left"/>
    </xf>
    <xf numFmtId="0" fontId="16" fillId="0" borderId="44" xfId="0" applyFont="1" applyBorder="1" applyAlignment="1" applyProtection="1"/>
    <xf numFmtId="0" fontId="16" fillId="0" borderId="45" xfId="0" applyFont="1" applyBorder="1" applyAlignment="1" applyProtection="1"/>
    <xf numFmtId="0" fontId="16" fillId="0" borderId="1" xfId="0" applyFont="1" applyBorder="1" applyAlignment="1" applyProtection="1"/>
    <xf numFmtId="0" fontId="17" fillId="0" borderId="0" xfId="0" applyFont="1" applyBorder="1" applyAlignment="1" applyProtection="1">
      <alignment horizontal="left"/>
    </xf>
    <xf numFmtId="0" fontId="16" fillId="0" borderId="0" xfId="0" applyFont="1" applyBorder="1" applyAlignment="1" applyProtection="1"/>
    <xf numFmtId="0" fontId="16" fillId="0" borderId="2" xfId="0" applyFont="1" applyBorder="1" applyAlignment="1" applyProtection="1"/>
    <xf numFmtId="0" fontId="16" fillId="0" borderId="0" xfId="0" applyFont="1" applyBorder="1" applyAlignment="1" applyProtection="1">
      <alignment horizontal="left"/>
    </xf>
    <xf numFmtId="0" fontId="16" fillId="0" borderId="1" xfId="0" applyFont="1" applyBorder="1" applyAlignment="1" applyProtection="1">
      <alignment vertical="center"/>
    </xf>
    <xf numFmtId="0" fontId="16" fillId="0" borderId="0" xfId="0" applyFont="1" applyBorder="1" applyAlignment="1" applyProtection="1">
      <alignment horizontal="left" vertical="center"/>
    </xf>
    <xf numFmtId="0" fontId="16" fillId="0" borderId="0" xfId="0" applyFont="1" applyBorder="1" applyAlignment="1" applyProtection="1">
      <alignment vertical="center"/>
    </xf>
    <xf numFmtId="0" fontId="16" fillId="0" borderId="2" xfId="0" applyFont="1" applyBorder="1" applyAlignment="1" applyProtection="1">
      <alignment vertical="center"/>
    </xf>
    <xf numFmtId="0" fontId="16" fillId="0" borderId="24" xfId="0" applyFont="1" applyBorder="1" applyAlignment="1" applyProtection="1">
      <alignment vertical="center" readingOrder="1"/>
    </xf>
    <xf numFmtId="0" fontId="16" fillId="0" borderId="24" xfId="0" applyFont="1" applyBorder="1" applyAlignment="1">
      <alignment horizontal="left" vertical="center" wrapText="1"/>
    </xf>
    <xf numFmtId="0" fontId="16" fillId="0" borderId="24" xfId="0" applyFont="1" applyBorder="1" applyAlignment="1">
      <alignment vertical="center" wrapText="1"/>
    </xf>
    <xf numFmtId="0" fontId="16" fillId="0" borderId="24" xfId="0" applyFont="1" applyBorder="1" applyAlignment="1">
      <alignment horizontal="left" vertical="center" wrapText="1"/>
    </xf>
    <xf numFmtId="9" fontId="36" fillId="10" borderId="24" xfId="8" applyNumberFormat="1" applyFont="1" applyFill="1" applyBorder="1" applyAlignment="1">
      <alignment vertical="center" wrapText="1"/>
    </xf>
    <xf numFmtId="0" fontId="32" fillId="9" borderId="24" xfId="6" applyFill="1" applyBorder="1" applyAlignment="1">
      <alignment horizontal="left" vertical="center" wrapText="1"/>
    </xf>
    <xf numFmtId="0" fontId="16" fillId="9" borderId="24" xfId="0" applyFont="1" applyFill="1" applyBorder="1" applyAlignment="1">
      <alignment horizontal="left" vertical="center" wrapText="1"/>
    </xf>
    <xf numFmtId="0" fontId="36" fillId="10" borderId="24" xfId="8" applyFont="1" applyFill="1" applyBorder="1" applyAlignment="1">
      <alignment horizontal="left" vertical="center" wrapText="1"/>
    </xf>
    <xf numFmtId="0" fontId="16" fillId="25" borderId="24" xfId="0" applyFont="1" applyFill="1" applyBorder="1" applyAlignment="1" applyProtection="1">
      <alignment horizontal="center" vertical="center" wrapText="1"/>
    </xf>
    <xf numFmtId="0" fontId="16" fillId="25" borderId="24" xfId="0" applyFont="1" applyFill="1" applyBorder="1" applyAlignment="1" applyProtection="1">
      <alignment horizontal="left" vertical="center" wrapText="1"/>
    </xf>
    <xf numFmtId="0" fontId="16" fillId="25" borderId="24" xfId="0" applyFont="1" applyFill="1" applyBorder="1" applyAlignment="1" applyProtection="1">
      <alignment vertical="center" wrapText="1"/>
    </xf>
    <xf numFmtId="0" fontId="16" fillId="25" borderId="24" xfId="0" applyFont="1" applyFill="1" applyBorder="1" applyAlignment="1">
      <alignment horizontal="left"/>
    </xf>
    <xf numFmtId="0" fontId="16" fillId="25" borderId="24" xfId="0" applyFont="1" applyFill="1" applyBorder="1" applyAlignment="1"/>
    <xf numFmtId="0" fontId="16" fillId="25" borderId="24" xfId="0" applyFont="1" applyFill="1" applyBorder="1" applyAlignment="1">
      <alignment horizontal="left" vertical="center" wrapText="1"/>
    </xf>
    <xf numFmtId="0" fontId="7" fillId="25" borderId="24" xfId="0" applyFont="1" applyFill="1" applyBorder="1" applyAlignment="1">
      <alignment horizontal="left" vertical="center" wrapText="1"/>
    </xf>
    <xf numFmtId="0" fontId="16" fillId="0" borderId="53" xfId="0" applyFont="1" applyBorder="1" applyAlignment="1">
      <alignment horizontal="left" vertical="center"/>
    </xf>
    <xf numFmtId="0" fontId="16" fillId="0" borderId="58" xfId="0" applyFont="1" applyBorder="1" applyAlignment="1">
      <alignment horizontal="left" vertical="center"/>
    </xf>
    <xf numFmtId="0" fontId="17" fillId="8" borderId="58" xfId="0" applyFont="1" applyFill="1" applyBorder="1" applyAlignment="1">
      <alignment horizontal="left" vertical="center"/>
    </xf>
    <xf numFmtId="0" fontId="17" fillId="8" borderId="75" xfId="0" applyFont="1" applyFill="1" applyBorder="1" applyAlignment="1">
      <alignment horizontal="left" vertical="center"/>
    </xf>
    <xf numFmtId="0" fontId="17" fillId="8" borderId="53" xfId="0" applyFont="1" applyFill="1" applyBorder="1" applyAlignment="1">
      <alignment horizontal="left" vertical="center"/>
    </xf>
    <xf numFmtId="0" fontId="16" fillId="0" borderId="56" xfId="0" applyFont="1" applyBorder="1" applyAlignment="1">
      <alignment horizontal="left" vertical="center"/>
    </xf>
    <xf numFmtId="0" fontId="16" fillId="0" borderId="63" xfId="0" applyFont="1" applyBorder="1" applyAlignment="1">
      <alignment horizontal="left" vertical="center"/>
    </xf>
    <xf numFmtId="0" fontId="17" fillId="8" borderId="59" xfId="0" applyFont="1" applyFill="1" applyBorder="1" applyAlignment="1">
      <alignment horizontal="left" vertical="center"/>
    </xf>
    <xf numFmtId="0" fontId="17" fillId="8" borderId="38" xfId="0" applyFont="1" applyFill="1" applyBorder="1" applyAlignment="1">
      <alignment horizontal="left" vertical="center"/>
    </xf>
    <xf numFmtId="0" fontId="16" fillId="0" borderId="59" xfId="0" applyFont="1" applyFill="1" applyBorder="1" applyAlignment="1">
      <alignment horizontal="left" vertical="center"/>
    </xf>
    <xf numFmtId="0" fontId="16" fillId="0" borderId="38" xfId="0" applyFont="1" applyFill="1" applyBorder="1" applyAlignment="1">
      <alignment horizontal="left" vertical="center"/>
    </xf>
    <xf numFmtId="0" fontId="16" fillId="0" borderId="24" xfId="1" applyFont="1" applyBorder="1" applyAlignment="1">
      <alignment horizontal="left" vertical="center" wrapText="1"/>
    </xf>
    <xf numFmtId="0" fontId="16" fillId="0" borderId="24" xfId="1" applyFont="1" applyFill="1" applyBorder="1" applyAlignment="1">
      <alignment horizontal="left" vertical="center" wrapText="1"/>
    </xf>
    <xf numFmtId="0" fontId="17" fillId="2" borderId="29" xfId="2" applyFont="1" applyFill="1" applyBorder="1" applyAlignment="1" applyProtection="1">
      <alignment horizontal="center" vertical="center" wrapText="1"/>
      <protection locked="0"/>
    </xf>
    <xf numFmtId="0" fontId="16" fillId="0" borderId="29" xfId="0" applyFont="1" applyBorder="1" applyAlignment="1" applyProtection="1">
      <alignment horizontal="left" vertical="center" wrapText="1"/>
      <protection locked="0"/>
    </xf>
    <xf numFmtId="0" fontId="42" fillId="25" borderId="24" xfId="0" applyFont="1" applyFill="1" applyBorder="1" applyAlignment="1" applyProtection="1">
      <alignment horizontal="left" vertical="center" wrapText="1"/>
    </xf>
    <xf numFmtId="0" fontId="16" fillId="21" borderId="24" xfId="1" applyFont="1" applyFill="1" applyBorder="1" applyAlignment="1" applyProtection="1">
      <alignment horizontal="left" vertical="center" wrapText="1"/>
      <protection locked="0"/>
    </xf>
    <xf numFmtId="9" fontId="16" fillId="0" borderId="29" xfId="0" applyNumberFormat="1" applyFont="1" applyBorder="1" applyAlignment="1" applyProtection="1">
      <alignment horizontal="left" vertical="center" wrapText="1"/>
      <protection locked="0"/>
    </xf>
    <xf numFmtId="0" fontId="16" fillId="21" borderId="29" xfId="0" applyFont="1" applyFill="1" applyBorder="1" applyAlignment="1" applyProtection="1">
      <alignment horizontal="center" vertical="center" wrapText="1"/>
      <protection locked="0"/>
    </xf>
    <xf numFmtId="0" fontId="16" fillId="25" borderId="24" xfId="0" applyFont="1" applyFill="1" applyBorder="1" applyAlignment="1">
      <alignment horizontal="left" vertical="center" textRotation="90" wrapText="1"/>
    </xf>
    <xf numFmtId="0" fontId="16" fillId="0" borderId="24" xfId="1" applyFont="1" applyBorder="1" applyAlignment="1">
      <alignment horizontal="left" vertical="center" wrapText="1"/>
    </xf>
    <xf numFmtId="0" fontId="16" fillId="0" borderId="24" xfId="1" applyFont="1" applyBorder="1" applyAlignment="1" applyProtection="1">
      <alignment horizontal="left" vertical="center" wrapText="1"/>
      <protection locked="0"/>
    </xf>
    <xf numFmtId="0" fontId="16" fillId="0" borderId="24" xfId="0" applyFont="1" applyBorder="1" applyAlignment="1" applyProtection="1">
      <alignment horizontal="left" vertical="center" wrapText="1"/>
    </xf>
    <xf numFmtId="0" fontId="16" fillId="0" borderId="24" xfId="0" applyFont="1" applyBorder="1" applyAlignment="1">
      <alignment horizontal="left" vertical="center" wrapText="1"/>
    </xf>
    <xf numFmtId="0" fontId="16" fillId="0" borderId="24" xfId="0" applyFont="1" applyBorder="1" applyAlignment="1">
      <alignment horizontal="left" vertical="center"/>
    </xf>
    <xf numFmtId="0" fontId="36" fillId="10" borderId="24" xfId="8" applyFont="1" applyFill="1" applyBorder="1" applyAlignment="1">
      <alignment horizontal="left" vertical="center" wrapText="1"/>
    </xf>
    <xf numFmtId="0" fontId="16" fillId="0" borderId="24" xfId="0" applyFont="1" applyBorder="1" applyAlignment="1">
      <alignment vertical="center" wrapText="1"/>
    </xf>
    <xf numFmtId="0" fontId="16" fillId="0" borderId="24" xfId="0" applyFont="1" applyBorder="1" applyAlignment="1">
      <alignment horizontal="left" vertical="center" wrapText="1"/>
    </xf>
    <xf numFmtId="0" fontId="16" fillId="26" borderId="29" xfId="0" applyFont="1" applyFill="1" applyBorder="1" applyAlignment="1" applyProtection="1">
      <alignment horizontal="center" vertical="center" wrapText="1"/>
      <protection locked="0"/>
    </xf>
    <xf numFmtId="0" fontId="17" fillId="21" borderId="29" xfId="0" applyFont="1" applyFill="1" applyBorder="1" applyAlignment="1" applyProtection="1">
      <alignment horizontal="center" vertical="center" wrapText="1"/>
      <protection locked="0"/>
    </xf>
    <xf numFmtId="0" fontId="16" fillId="26" borderId="29" xfId="0" applyFont="1" applyFill="1" applyBorder="1" applyAlignment="1" applyProtection="1">
      <alignment horizontal="left" vertical="center" textRotation="90" wrapText="1"/>
      <protection locked="0"/>
    </xf>
    <xf numFmtId="0" fontId="16" fillId="26" borderId="29" xfId="0" applyFont="1" applyFill="1" applyBorder="1" applyAlignment="1" applyProtection="1">
      <alignment horizontal="left" vertical="center" wrapText="1"/>
      <protection locked="0"/>
    </xf>
    <xf numFmtId="42" fontId="16" fillId="21" borderId="24" xfId="1" applyNumberFormat="1" applyFont="1" applyFill="1" applyBorder="1" applyAlignment="1" applyProtection="1">
      <alignment horizontal="left" vertical="center" wrapText="1"/>
      <protection locked="0"/>
    </xf>
    <xf numFmtId="0" fontId="16" fillId="26" borderId="24" xfId="1" applyNumberFormat="1" applyFont="1" applyFill="1" applyBorder="1" applyAlignment="1" applyProtection="1">
      <alignment horizontal="left" vertical="center" wrapText="1"/>
      <protection locked="0"/>
    </xf>
    <xf numFmtId="0" fontId="16" fillId="0" borderId="58" xfId="0" applyFont="1" applyBorder="1" applyAlignment="1">
      <alignment horizontal="center" vertical="center"/>
    </xf>
    <xf numFmtId="0" fontId="16" fillId="0" borderId="75" xfId="0" applyFont="1" applyBorder="1" applyAlignment="1">
      <alignment horizontal="center" vertical="center"/>
    </xf>
    <xf numFmtId="0" fontId="16" fillId="0" borderId="77" xfId="0" applyFont="1" applyBorder="1" applyAlignment="1">
      <alignment horizontal="center" vertical="center"/>
    </xf>
    <xf numFmtId="0" fontId="16" fillId="0" borderId="24" xfId="0" applyFont="1" applyFill="1" applyBorder="1" applyAlignment="1">
      <alignment horizontal="left" vertical="center" wrapText="1"/>
    </xf>
    <xf numFmtId="0" fontId="16" fillId="0" borderId="24" xfId="0" applyFont="1" applyBorder="1" applyAlignment="1">
      <alignment horizontal="left" vertical="center" wrapText="1"/>
    </xf>
    <xf numFmtId="0" fontId="16" fillId="0" borderId="58" xfId="0" applyFont="1" applyFill="1" applyBorder="1" applyAlignment="1">
      <alignment horizontal="left" vertical="center"/>
    </xf>
    <xf numFmtId="0" fontId="16" fillId="0" borderId="58" xfId="0" applyFont="1" applyBorder="1" applyAlignment="1">
      <alignment horizontal="left" vertical="center"/>
    </xf>
    <xf numFmtId="0" fontId="17" fillId="8" borderId="53" xfId="0" applyFont="1" applyFill="1" applyBorder="1" applyAlignment="1">
      <alignment horizontal="left" vertical="center"/>
    </xf>
    <xf numFmtId="0" fontId="17" fillId="8" borderId="93" xfId="0" applyFont="1" applyFill="1" applyBorder="1" applyAlignment="1">
      <alignment horizontal="left" vertical="center"/>
    </xf>
    <xf numFmtId="0" fontId="16" fillId="0" borderId="75" xfId="0" applyFont="1" applyBorder="1" applyAlignment="1">
      <alignment horizontal="left" vertical="center"/>
    </xf>
    <xf numFmtId="0" fontId="16" fillId="0" borderId="113" xfId="0" applyFont="1" applyBorder="1" applyAlignment="1">
      <alignment horizontal="left" vertical="center"/>
    </xf>
    <xf numFmtId="0" fontId="16" fillId="0" borderId="75" xfId="0" applyFont="1" applyFill="1" applyBorder="1" applyAlignment="1">
      <alignment horizontal="left" vertical="center"/>
    </xf>
    <xf numFmtId="0" fontId="16" fillId="0" borderId="77" xfId="0" applyFont="1" applyFill="1" applyBorder="1" applyAlignment="1">
      <alignment horizontal="left" vertical="center"/>
    </xf>
    <xf numFmtId="0" fontId="16" fillId="0" borderId="24" xfId="0" applyFont="1" applyFill="1" applyBorder="1" applyAlignment="1">
      <alignment horizontal="left" vertical="center" wrapText="1"/>
    </xf>
    <xf numFmtId="0" fontId="16" fillId="0" borderId="24" xfId="0" applyFont="1" applyBorder="1" applyAlignment="1" applyProtection="1">
      <alignment horizontal="left" vertical="center" wrapText="1"/>
    </xf>
    <xf numFmtId="0" fontId="16" fillId="0" borderId="24" xfId="0" applyFont="1" applyFill="1" applyBorder="1" applyAlignment="1" applyProtection="1">
      <alignment horizontal="left" vertical="center" wrapText="1"/>
    </xf>
    <xf numFmtId="0" fontId="16" fillId="0" borderId="24" xfId="0" applyFont="1" applyBorder="1" applyAlignment="1">
      <alignment horizontal="left" vertical="center" wrapText="1"/>
    </xf>
    <xf numFmtId="0" fontId="7" fillId="0" borderId="24" xfId="0" applyFont="1" applyFill="1" applyBorder="1" applyAlignment="1">
      <alignment horizontal="left" vertical="center" wrapText="1"/>
    </xf>
    <xf numFmtId="0" fontId="16" fillId="0" borderId="29" xfId="0" applyFont="1" applyFill="1" applyBorder="1" applyAlignment="1" applyProtection="1">
      <alignment vertical="center" wrapText="1"/>
      <protection locked="0"/>
    </xf>
    <xf numFmtId="0" fontId="16" fillId="0" borderId="24" xfId="2" applyFont="1" applyFill="1" applyBorder="1" applyAlignment="1" applyProtection="1">
      <alignment horizontal="left" vertical="center" wrapText="1"/>
    </xf>
    <xf numFmtId="0" fontId="16" fillId="25" borderId="24" xfId="1" applyFont="1" applyFill="1" applyBorder="1" applyAlignment="1">
      <alignment horizontal="left" vertical="center" wrapText="1"/>
    </xf>
    <xf numFmtId="164" fontId="16" fillId="0" borderId="24" xfId="0" applyNumberFormat="1" applyFont="1" applyFill="1" applyBorder="1" applyAlignment="1">
      <alignment horizontal="left" vertical="center" wrapText="1"/>
    </xf>
    <xf numFmtId="0" fontId="16" fillId="0" borderId="24" xfId="0" applyFont="1" applyFill="1" applyBorder="1" applyAlignment="1">
      <alignment horizontal="center" vertical="center" wrapText="1"/>
    </xf>
    <xf numFmtId="0" fontId="16" fillId="0" borderId="24" xfId="0" applyFont="1" applyFill="1" applyBorder="1" applyAlignment="1">
      <alignment vertical="center" wrapText="1"/>
    </xf>
    <xf numFmtId="0" fontId="16" fillId="0" borderId="24" xfId="0" applyNumberFormat="1" applyFont="1" applyFill="1" applyBorder="1" applyAlignment="1" applyProtection="1">
      <alignment horizontal="left" vertical="center" wrapText="1"/>
    </xf>
    <xf numFmtId="49" fontId="16" fillId="0" borderId="24" xfId="0" applyNumberFormat="1" applyFont="1" applyFill="1" applyBorder="1" applyAlignment="1" applyProtection="1">
      <alignment horizontal="left" vertical="center" wrapText="1"/>
    </xf>
    <xf numFmtId="17" fontId="16" fillId="0" borderId="24" xfId="0" applyNumberFormat="1" applyFont="1" applyFill="1" applyBorder="1" applyAlignment="1" applyProtection="1">
      <alignment horizontal="left" vertical="center" wrapText="1"/>
    </xf>
    <xf numFmtId="164" fontId="16" fillId="0" borderId="24" xfId="0" applyNumberFormat="1" applyFont="1" applyFill="1" applyBorder="1" applyAlignment="1" applyProtection="1">
      <alignment horizontal="left" vertical="center" wrapText="1"/>
    </xf>
    <xf numFmtId="0" fontId="16" fillId="0" borderId="24" xfId="0" applyNumberFormat="1" applyFont="1" applyFill="1" applyBorder="1" applyAlignment="1" applyProtection="1">
      <alignment horizontal="center" vertical="center" wrapText="1"/>
    </xf>
    <xf numFmtId="0" fontId="11" fillId="2" borderId="0" xfId="0" applyFont="1" applyFill="1" applyAlignment="1">
      <alignment horizontal="left" vertical="top"/>
    </xf>
    <xf numFmtId="0" fontId="17" fillId="8" borderId="53" xfId="0" applyFont="1" applyFill="1" applyBorder="1" applyAlignment="1">
      <alignment horizontal="left" vertical="center"/>
    </xf>
    <xf numFmtId="0" fontId="17" fillId="8" borderId="93" xfId="0" applyFont="1" applyFill="1" applyBorder="1" applyAlignment="1">
      <alignment horizontal="left" vertical="center"/>
    </xf>
    <xf numFmtId="0" fontId="32" fillId="22" borderId="58" xfId="6" applyBorder="1" applyAlignment="1">
      <alignment horizontal="left" vertical="center"/>
    </xf>
    <xf numFmtId="0" fontId="32" fillId="22" borderId="75" xfId="6" applyBorder="1" applyAlignment="1">
      <alignment horizontal="left" vertical="center"/>
    </xf>
    <xf numFmtId="0" fontId="32" fillId="22" borderId="77" xfId="6" applyBorder="1" applyAlignment="1">
      <alignment horizontal="left" vertical="center"/>
    </xf>
    <xf numFmtId="0" fontId="16" fillId="0" borderId="42" xfId="0" applyFont="1" applyBorder="1" applyAlignment="1">
      <alignment horizontal="left" vertical="center"/>
    </xf>
    <xf numFmtId="0" fontId="32" fillId="22" borderId="53" xfId="6" applyBorder="1" applyAlignment="1">
      <alignment horizontal="left" vertical="center"/>
    </xf>
    <xf numFmtId="0" fontId="16" fillId="0" borderId="58" xfId="0" applyFont="1" applyBorder="1" applyAlignment="1">
      <alignment horizontal="left" vertical="center"/>
    </xf>
    <xf numFmtId="0" fontId="16" fillId="0" borderId="75" xfId="0" applyFont="1" applyBorder="1" applyAlignment="1">
      <alignment horizontal="left" vertical="center"/>
    </xf>
    <xf numFmtId="0" fontId="16" fillId="0" borderId="113" xfId="0" applyFont="1" applyBorder="1" applyAlignment="1">
      <alignment horizontal="left" vertical="center"/>
    </xf>
    <xf numFmtId="0" fontId="16" fillId="0" borderId="53" xfId="0" applyFont="1" applyFill="1" applyBorder="1" applyAlignment="1">
      <alignment horizontal="left" vertical="center"/>
    </xf>
    <xf numFmtId="0" fontId="16" fillId="0" borderId="58" xfId="0" applyFont="1" applyFill="1" applyBorder="1" applyAlignment="1">
      <alignment horizontal="left" vertical="center"/>
    </xf>
    <xf numFmtId="0" fontId="16" fillId="0" borderId="75" xfId="0" applyFont="1" applyFill="1" applyBorder="1" applyAlignment="1">
      <alignment horizontal="left" vertical="center"/>
    </xf>
    <xf numFmtId="0" fontId="16" fillId="0" borderId="77" xfId="0" applyFont="1" applyFill="1" applyBorder="1" applyAlignment="1">
      <alignment horizontal="left" vertical="center"/>
    </xf>
    <xf numFmtId="0" fontId="16" fillId="9" borderId="42" xfId="0" applyFont="1" applyFill="1" applyBorder="1" applyAlignment="1">
      <alignment horizontal="left" vertical="center"/>
    </xf>
    <xf numFmtId="0" fontId="16" fillId="0" borderId="0" xfId="0" applyFont="1" applyBorder="1" applyAlignment="1">
      <alignment horizontal="left" vertical="center"/>
    </xf>
    <xf numFmtId="0" fontId="16" fillId="0" borderId="0" xfId="0" applyFont="1" applyFill="1" applyBorder="1" applyAlignment="1">
      <alignment horizontal="left" vertical="center"/>
    </xf>
    <xf numFmtId="0" fontId="32" fillId="22" borderId="69" xfId="6" applyBorder="1" applyAlignment="1">
      <alignment horizontal="left" vertical="center"/>
    </xf>
    <xf numFmtId="0" fontId="36" fillId="0" borderId="53" xfId="6" applyFont="1" applyFill="1" applyBorder="1" applyAlignment="1">
      <alignment horizontal="left" vertical="center"/>
    </xf>
    <xf numFmtId="0" fontId="16" fillId="0" borderId="69" xfId="0" applyFont="1" applyBorder="1" applyAlignment="1">
      <alignment horizontal="left" vertical="center"/>
    </xf>
    <xf numFmtId="0" fontId="16" fillId="0" borderId="53" xfId="0" applyFont="1" applyBorder="1" applyAlignment="1">
      <alignment horizontal="left" vertical="center"/>
    </xf>
    <xf numFmtId="0" fontId="16" fillId="0" borderId="56" xfId="0" applyFont="1" applyBorder="1" applyAlignment="1">
      <alignment horizontal="left" vertical="center"/>
    </xf>
    <xf numFmtId="0" fontId="16" fillId="0" borderId="63" xfId="0" applyFont="1" applyBorder="1" applyAlignment="1">
      <alignment horizontal="left" vertical="center"/>
    </xf>
    <xf numFmtId="0" fontId="17" fillId="2" borderId="47" xfId="0" applyFont="1" applyFill="1" applyBorder="1" applyAlignment="1">
      <alignment horizontal="center" vertical="center"/>
    </xf>
    <xf numFmtId="0" fontId="16" fillId="0" borderId="23" xfId="0" applyFont="1" applyBorder="1" applyAlignment="1">
      <alignment horizontal="left" vertical="center"/>
    </xf>
    <xf numFmtId="0" fontId="16" fillId="0" borderId="0" xfId="0" applyFont="1" applyAlignment="1">
      <alignment horizontal="left" vertical="center"/>
    </xf>
    <xf numFmtId="0" fontId="16" fillId="2" borderId="23" xfId="0" applyFont="1" applyFill="1" applyBorder="1" applyAlignment="1">
      <alignment horizontal="left" vertical="center"/>
    </xf>
    <xf numFmtId="0" fontId="17" fillId="2" borderId="3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0" xfId="0" applyFont="1" applyFill="1" applyAlignment="1">
      <alignment horizontal="center" vertical="center"/>
    </xf>
    <xf numFmtId="0" fontId="36" fillId="0" borderId="58" xfId="6" applyFont="1" applyFill="1" applyBorder="1" applyAlignment="1">
      <alignment horizontal="left" vertical="center"/>
    </xf>
    <xf numFmtId="0" fontId="36" fillId="0" borderId="75" xfId="6" applyFont="1" applyFill="1" applyBorder="1" applyAlignment="1">
      <alignment horizontal="left" vertical="center"/>
    </xf>
    <xf numFmtId="0" fontId="36" fillId="0" borderId="113" xfId="6" applyFont="1" applyFill="1" applyBorder="1" applyAlignment="1">
      <alignment horizontal="left" vertical="center"/>
    </xf>
    <xf numFmtId="0" fontId="32" fillId="22" borderId="113" xfId="6" applyBorder="1" applyAlignment="1">
      <alignment horizontal="left" vertical="center"/>
    </xf>
    <xf numFmtId="0" fontId="17" fillId="4" borderId="58" xfId="0" applyFont="1" applyFill="1" applyBorder="1" applyAlignment="1">
      <alignment horizontal="left" vertical="center"/>
    </xf>
    <xf numFmtId="0" fontId="17" fillId="4" borderId="75" xfId="0" applyFont="1" applyFill="1" applyBorder="1" applyAlignment="1">
      <alignment horizontal="left" vertical="center"/>
    </xf>
    <xf numFmtId="0" fontId="17" fillId="4" borderId="113" xfId="0" applyFont="1" applyFill="1" applyBorder="1" applyAlignment="1">
      <alignment horizontal="left" vertical="center"/>
    </xf>
    <xf numFmtId="0" fontId="17" fillId="8" borderId="50" xfId="0" applyFont="1" applyFill="1" applyBorder="1" applyAlignment="1">
      <alignment horizontal="left" vertical="center"/>
    </xf>
    <xf numFmtId="0" fontId="17" fillId="8" borderId="62" xfId="0" applyFont="1" applyFill="1" applyBorder="1" applyAlignment="1">
      <alignment horizontal="left" vertical="center"/>
    </xf>
    <xf numFmtId="0" fontId="36" fillId="10" borderId="53" xfId="7" applyFont="1" applyFill="1" applyBorder="1" applyAlignment="1">
      <alignment horizontal="left" vertical="center"/>
    </xf>
    <xf numFmtId="0" fontId="36" fillId="10" borderId="58" xfId="7" applyFont="1" applyFill="1" applyBorder="1" applyAlignment="1">
      <alignment horizontal="left" vertical="center"/>
    </xf>
    <xf numFmtId="0" fontId="17" fillId="2" borderId="46" xfId="0" applyFont="1" applyFill="1" applyBorder="1" applyAlignment="1">
      <alignment horizontal="center" vertical="center"/>
    </xf>
    <xf numFmtId="0" fontId="17" fillId="2" borderId="106" xfId="0" applyFont="1" applyFill="1" applyBorder="1" applyAlignment="1">
      <alignment horizontal="left" vertical="center"/>
    </xf>
    <xf numFmtId="0" fontId="17" fillId="2" borderId="107" xfId="0" applyFont="1" applyFill="1" applyBorder="1" applyAlignment="1">
      <alignment horizontal="left" vertical="center"/>
    </xf>
    <xf numFmtId="0" fontId="17" fillId="2" borderId="108" xfId="0" applyFont="1" applyFill="1" applyBorder="1" applyAlignment="1">
      <alignment horizontal="left" vertical="center"/>
    </xf>
    <xf numFmtId="0" fontId="16" fillId="0" borderId="69" xfId="0" applyFont="1" applyFill="1" applyBorder="1" applyAlignment="1">
      <alignment horizontal="left" vertical="center"/>
    </xf>
    <xf numFmtId="0" fontId="16" fillId="0" borderId="71" xfId="0" applyFont="1" applyFill="1" applyBorder="1" applyAlignment="1">
      <alignment horizontal="left" vertical="center"/>
    </xf>
    <xf numFmtId="0" fontId="17" fillId="2" borderId="72" xfId="0" applyFont="1" applyFill="1" applyBorder="1" applyAlignment="1">
      <alignment horizontal="left" vertical="center"/>
    </xf>
    <xf numFmtId="0" fontId="17" fillId="2" borderId="0" xfId="0" applyFont="1" applyFill="1" applyBorder="1" applyAlignment="1">
      <alignment horizontal="left" vertical="center"/>
    </xf>
    <xf numFmtId="0" fontId="17" fillId="2" borderId="4" xfId="0" applyFont="1" applyFill="1" applyBorder="1" applyAlignment="1">
      <alignment horizontal="left" vertical="center"/>
    </xf>
    <xf numFmtId="0" fontId="17" fillId="2" borderId="103" xfId="0" applyFont="1" applyFill="1" applyBorder="1" applyAlignment="1">
      <alignment horizontal="left" vertical="center"/>
    </xf>
    <xf numFmtId="0" fontId="17" fillId="2" borderId="104" xfId="0" applyFont="1" applyFill="1" applyBorder="1" applyAlignment="1">
      <alignment horizontal="left" vertical="center"/>
    </xf>
    <xf numFmtId="0" fontId="17" fillId="2" borderId="105" xfId="0" applyFont="1" applyFill="1" applyBorder="1" applyAlignment="1">
      <alignment horizontal="left" vertical="center"/>
    </xf>
    <xf numFmtId="0" fontId="17" fillId="2" borderId="36"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65" xfId="0" applyFont="1" applyFill="1" applyBorder="1" applyAlignment="1">
      <alignment horizontal="center" vertical="center"/>
    </xf>
    <xf numFmtId="0" fontId="17" fillId="0" borderId="58" xfId="0" applyFont="1" applyFill="1" applyBorder="1" applyAlignment="1">
      <alignment horizontal="left" vertical="center"/>
    </xf>
    <xf numFmtId="0" fontId="17" fillId="0" borderId="75" xfId="0" applyFont="1" applyFill="1" applyBorder="1" applyAlignment="1">
      <alignment horizontal="left" vertical="center"/>
    </xf>
    <xf numFmtId="0" fontId="17" fillId="0" borderId="77" xfId="0" applyFont="1" applyFill="1" applyBorder="1" applyAlignment="1">
      <alignment horizontal="left" vertical="center"/>
    </xf>
    <xf numFmtId="0" fontId="17" fillId="8" borderId="58" xfId="0" applyFont="1" applyFill="1" applyBorder="1" applyAlignment="1">
      <alignment horizontal="left" vertical="center"/>
    </xf>
    <xf numFmtId="0" fontId="17" fillId="8" borderId="75" xfId="0" applyFont="1" applyFill="1" applyBorder="1" applyAlignment="1">
      <alignment horizontal="left" vertical="center"/>
    </xf>
    <xf numFmtId="0" fontId="17" fillId="8" borderId="77" xfId="0" applyFont="1" applyFill="1" applyBorder="1" applyAlignment="1">
      <alignment horizontal="left" vertical="center"/>
    </xf>
    <xf numFmtId="0" fontId="17" fillId="2" borderId="27" xfId="0" applyFont="1" applyFill="1" applyBorder="1" applyAlignment="1">
      <alignment horizontal="center" vertical="center"/>
    </xf>
    <xf numFmtId="0" fontId="17" fillId="2" borderId="80" xfId="0" applyFont="1" applyFill="1" applyBorder="1" applyAlignment="1">
      <alignment horizontal="center" vertical="center"/>
    </xf>
    <xf numFmtId="0" fontId="17" fillId="4" borderId="77" xfId="0" applyFont="1" applyFill="1" applyBorder="1" applyAlignment="1">
      <alignment horizontal="left" vertical="center"/>
    </xf>
    <xf numFmtId="0" fontId="16" fillId="0" borderId="63" xfId="0" applyFont="1" applyFill="1" applyBorder="1" applyAlignment="1">
      <alignment horizontal="left" vertical="center"/>
    </xf>
    <xf numFmtId="0" fontId="16" fillId="0" borderId="114" xfId="0" applyFont="1" applyFill="1" applyBorder="1" applyAlignment="1">
      <alignment horizontal="left" vertical="center"/>
    </xf>
    <xf numFmtId="0" fontId="16" fillId="0" borderId="96" xfId="0" applyFont="1" applyFill="1" applyBorder="1" applyAlignment="1">
      <alignment horizontal="left" vertical="center"/>
    </xf>
    <xf numFmtId="0" fontId="16" fillId="0" borderId="0" xfId="0" applyFont="1" applyFill="1" applyBorder="1" applyAlignment="1">
      <alignment horizontal="center" vertical="center"/>
    </xf>
    <xf numFmtId="0" fontId="16" fillId="0" borderId="59" xfId="0" applyFont="1" applyFill="1" applyBorder="1" applyAlignment="1">
      <alignment horizontal="left" vertical="center"/>
    </xf>
    <xf numFmtId="0" fontId="16" fillId="0" borderId="38" xfId="0" applyFont="1" applyFill="1" applyBorder="1" applyAlignment="1">
      <alignment horizontal="left" vertical="center"/>
    </xf>
    <xf numFmtId="0" fontId="17" fillId="2" borderId="67" xfId="0" applyFont="1" applyFill="1" applyBorder="1" applyAlignment="1">
      <alignment horizontal="left" vertical="center"/>
    </xf>
    <xf numFmtId="0" fontId="17" fillId="2" borderId="3" xfId="0" applyFont="1" applyFill="1" applyBorder="1" applyAlignment="1">
      <alignment horizontal="left" vertical="center"/>
    </xf>
    <xf numFmtId="0" fontId="17" fillId="2" borderId="66" xfId="0" applyFont="1" applyFill="1" applyBorder="1" applyAlignment="1">
      <alignment horizontal="lef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9" borderId="1" xfId="0" applyFont="1" applyFill="1" applyBorder="1" applyAlignment="1">
      <alignment horizontal="left" vertical="center"/>
    </xf>
    <xf numFmtId="0" fontId="16" fillId="9" borderId="0" xfId="0" applyFont="1" applyFill="1" applyBorder="1" applyAlignment="1">
      <alignment horizontal="left" vertical="center"/>
    </xf>
    <xf numFmtId="0" fontId="16" fillId="9" borderId="2" xfId="0" applyFont="1" applyFill="1" applyBorder="1" applyAlignment="1">
      <alignment horizontal="left" vertical="center"/>
    </xf>
    <xf numFmtId="0" fontId="16" fillId="0" borderId="71" xfId="0" applyFont="1" applyBorder="1" applyAlignment="1">
      <alignment horizontal="left" vertical="center"/>
    </xf>
    <xf numFmtId="0" fontId="16" fillId="0" borderId="67" xfId="0" applyFont="1" applyBorder="1" applyAlignment="1">
      <alignment horizontal="left" vertical="center"/>
    </xf>
    <xf numFmtId="0" fontId="16" fillId="0" borderId="3" xfId="0" applyFont="1" applyBorder="1" applyAlignment="1">
      <alignment horizontal="left" vertical="center"/>
    </xf>
    <xf numFmtId="0" fontId="16" fillId="0" borderId="66" xfId="0" applyFont="1" applyBorder="1" applyAlignment="1">
      <alignment horizontal="left" vertical="center"/>
    </xf>
    <xf numFmtId="0" fontId="16" fillId="0" borderId="42" xfId="0" applyFont="1" applyFill="1" applyBorder="1" applyAlignment="1">
      <alignment horizontal="left" vertical="center"/>
    </xf>
    <xf numFmtId="0" fontId="16" fillId="0" borderId="1" xfId="0" applyFont="1" applyFill="1" applyBorder="1" applyAlignment="1">
      <alignment horizontal="left" vertical="center"/>
    </xf>
    <xf numFmtId="0" fontId="16" fillId="0" borderId="59" xfId="0" applyFont="1" applyBorder="1" applyAlignment="1">
      <alignment horizontal="left" vertical="center"/>
    </xf>
    <xf numFmtId="0" fontId="16" fillId="0" borderId="38" xfId="0" applyFont="1" applyBorder="1" applyAlignment="1">
      <alignment horizontal="left" vertical="center"/>
    </xf>
    <xf numFmtId="0" fontId="17" fillId="2" borderId="72" xfId="0" applyFont="1" applyFill="1" applyBorder="1" applyAlignment="1">
      <alignment horizontal="center" vertical="center"/>
    </xf>
    <xf numFmtId="0" fontId="17" fillId="2" borderId="73" xfId="0" applyFont="1" applyFill="1" applyBorder="1" applyAlignment="1">
      <alignment horizontal="center" vertical="center"/>
    </xf>
    <xf numFmtId="0" fontId="28" fillId="0" borderId="17" xfId="0" applyFont="1" applyBorder="1" applyAlignment="1">
      <alignment horizontal="center" textRotation="90" wrapText="1"/>
    </xf>
    <xf numFmtId="0" fontId="17" fillId="2" borderId="41" xfId="1" applyFont="1" applyFill="1" applyBorder="1" applyAlignment="1">
      <alignment horizontal="center" vertical="center" wrapText="1"/>
    </xf>
    <xf numFmtId="0" fontId="16" fillId="0" borderId="24" xfId="1" applyFont="1" applyBorder="1" applyAlignment="1">
      <alignment horizontal="left" vertical="center" wrapText="1"/>
    </xf>
    <xf numFmtId="0" fontId="16" fillId="0" borderId="25" xfId="1" applyFont="1" applyBorder="1" applyAlignment="1" applyProtection="1">
      <alignment horizontal="left" vertical="center" wrapText="1"/>
      <protection locked="0"/>
    </xf>
    <xf numFmtId="0" fontId="17" fillId="2" borderId="24" xfId="1" applyFont="1" applyFill="1" applyBorder="1" applyAlignment="1">
      <alignment horizontal="left" vertical="center" wrapText="1"/>
    </xf>
    <xf numFmtId="0" fontId="17" fillId="2" borderId="41" xfId="0" applyFont="1" applyFill="1" applyBorder="1" applyAlignment="1">
      <alignment horizontal="center" vertical="center" wrapText="1"/>
    </xf>
    <xf numFmtId="0" fontId="17" fillId="2" borderId="24" xfId="0" applyFont="1" applyFill="1" applyBorder="1" applyAlignment="1">
      <alignment horizontal="left" vertical="center" wrapText="1"/>
    </xf>
    <xf numFmtId="0" fontId="4" fillId="2" borderId="24" xfId="2" applyFont="1" applyFill="1" applyBorder="1" applyAlignment="1">
      <alignment horizontal="center" vertical="center" wrapText="1"/>
    </xf>
    <xf numFmtId="0" fontId="16" fillId="0" borderId="24" xfId="0" applyFont="1" applyFill="1" applyBorder="1" applyAlignment="1">
      <alignment horizontal="left" vertical="center" wrapText="1"/>
    </xf>
    <xf numFmtId="0" fontId="16" fillId="0" borderId="25" xfId="0" applyFont="1" applyBorder="1" applyAlignment="1">
      <alignment horizontal="left" vertical="center" wrapText="1"/>
    </xf>
    <xf numFmtId="0" fontId="4" fillId="2" borderId="25" xfId="2" applyFont="1" applyFill="1" applyBorder="1" applyAlignment="1">
      <alignment horizontal="center" vertical="center" wrapText="1"/>
    </xf>
    <xf numFmtId="0" fontId="4" fillId="2" borderId="41" xfId="1" applyFont="1" applyFill="1" applyBorder="1" applyAlignment="1">
      <alignment horizontal="center" vertical="center"/>
    </xf>
    <xf numFmtId="0" fontId="4" fillId="2" borderId="24" xfId="1" applyFont="1" applyFill="1" applyBorder="1" applyAlignment="1">
      <alignment horizontal="center" vertical="center" wrapText="1"/>
    </xf>
    <xf numFmtId="0" fontId="4" fillId="2" borderId="24" xfId="1" applyFont="1" applyFill="1" applyBorder="1" applyAlignment="1">
      <alignment horizontal="center" vertical="center"/>
    </xf>
    <xf numFmtId="0" fontId="16" fillId="0" borderId="24" xfId="1" applyFont="1" applyBorder="1" applyAlignment="1" applyProtection="1">
      <alignment horizontal="left" vertical="center" wrapText="1"/>
      <protection locked="0"/>
    </xf>
    <xf numFmtId="0" fontId="17" fillId="2" borderId="41" xfId="0" applyFont="1" applyFill="1" applyBorder="1" applyAlignment="1" applyProtection="1">
      <alignment horizontal="center" vertical="center" wrapText="1"/>
    </xf>
    <xf numFmtId="0" fontId="16" fillId="0" borderId="24" xfId="0" applyFont="1" applyBorder="1" applyAlignment="1" applyProtection="1">
      <alignment horizontal="left" vertical="center"/>
    </xf>
    <xf numFmtId="0" fontId="17" fillId="2" borderId="41" xfId="0" applyFont="1" applyFill="1" applyBorder="1" applyAlignment="1" applyProtection="1">
      <alignment horizontal="center" vertical="center"/>
    </xf>
    <xf numFmtId="0" fontId="16" fillId="0" borderId="24" xfId="0" applyFont="1" applyBorder="1" applyAlignment="1" applyProtection="1">
      <alignment horizontal="left" vertical="center" wrapText="1"/>
    </xf>
    <xf numFmtId="0" fontId="36" fillId="10" borderId="24" xfId="6" applyFont="1" applyFill="1" applyBorder="1" applyAlignment="1" applyProtection="1">
      <alignment horizontal="left" vertical="center" wrapText="1"/>
    </xf>
    <xf numFmtId="0" fontId="17" fillId="2" borderId="24"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xf>
    <xf numFmtId="0" fontId="4" fillId="4" borderId="24" xfId="0" applyFont="1" applyFill="1" applyBorder="1" applyAlignment="1" applyProtection="1">
      <alignment horizontal="left" vertical="center"/>
    </xf>
    <xf numFmtId="0" fontId="4" fillId="4" borderId="25" xfId="0" applyFont="1" applyFill="1" applyBorder="1" applyAlignment="1" applyProtection="1">
      <alignment horizontal="left" vertical="center"/>
    </xf>
    <xf numFmtId="0" fontId="16" fillId="0" borderId="24" xfId="0" applyFont="1" applyFill="1" applyBorder="1" applyAlignment="1" applyProtection="1">
      <alignment horizontal="left" vertical="center" wrapText="1"/>
    </xf>
    <xf numFmtId="0" fontId="16" fillId="0" borderId="25" xfId="0" applyFont="1" applyBorder="1" applyAlignment="1" applyProtection="1">
      <alignment horizontal="left" vertical="center" wrapText="1"/>
    </xf>
    <xf numFmtId="0" fontId="17" fillId="2" borderId="109"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17" fillId="2" borderId="111" xfId="0" applyFont="1" applyFill="1" applyBorder="1" applyAlignment="1" applyProtection="1">
      <alignment horizontal="left" vertical="center" wrapText="1"/>
    </xf>
    <xf numFmtId="0" fontId="17" fillId="2" borderId="23"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xf>
    <xf numFmtId="0" fontId="4" fillId="2" borderId="24" xfId="0" applyFont="1" applyFill="1" applyBorder="1" applyAlignment="1" applyProtection="1">
      <alignment horizontal="center" vertical="center"/>
    </xf>
    <xf numFmtId="0" fontId="16" fillId="0" borderId="25" xfId="0" applyFont="1" applyBorder="1" applyAlignment="1" applyProtection="1">
      <alignment horizontal="center" vertical="center" wrapText="1"/>
    </xf>
    <xf numFmtId="0" fontId="17" fillId="2" borderId="48" xfId="0" applyFont="1" applyFill="1" applyBorder="1" applyAlignment="1" applyProtection="1">
      <alignment horizontal="center" vertical="center" wrapText="1"/>
    </xf>
    <xf numFmtId="0" fontId="4" fillId="2" borderId="25" xfId="2" applyFont="1" applyFill="1" applyBorder="1" applyAlignment="1" applyProtection="1">
      <alignment horizontal="center" vertical="center" wrapText="1"/>
    </xf>
    <xf numFmtId="0" fontId="4" fillId="2" borderId="24" xfId="2"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41" xfId="0" applyFont="1" applyFill="1" applyBorder="1" applyAlignment="1" applyProtection="1">
      <alignment horizontal="center" vertical="center"/>
    </xf>
    <xf numFmtId="0" fontId="17" fillId="2" borderId="42" xfId="0" applyFont="1" applyFill="1" applyBorder="1" applyAlignment="1" applyProtection="1">
      <alignment horizontal="left" vertical="center" wrapText="1"/>
    </xf>
    <xf numFmtId="0" fontId="36" fillId="0" borderId="24" xfId="6" applyFont="1" applyFill="1" applyBorder="1" applyAlignment="1" applyProtection="1">
      <alignment horizontal="left" vertical="center" wrapText="1"/>
    </xf>
    <xf numFmtId="0" fontId="16" fillId="10" borderId="24" xfId="0" applyFont="1" applyFill="1" applyBorder="1" applyAlignment="1" applyProtection="1">
      <alignment horizontal="left" vertical="center" wrapText="1"/>
    </xf>
    <xf numFmtId="0" fontId="17" fillId="2" borderId="41" xfId="0" applyFont="1" applyFill="1" applyBorder="1" applyAlignment="1">
      <alignment horizontal="center" vertical="center"/>
    </xf>
    <xf numFmtId="0" fontId="16" fillId="0" borderId="24" xfId="0" applyFont="1" applyBorder="1" applyAlignment="1">
      <alignment horizontal="left" vertical="center" wrapText="1"/>
    </xf>
    <xf numFmtId="0" fontId="16" fillId="0" borderId="24" xfId="0" applyFont="1" applyBorder="1" applyAlignment="1">
      <alignment horizontal="left" vertical="center"/>
    </xf>
    <xf numFmtId="0" fontId="17" fillId="2" borderId="111"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109" xfId="0" applyFont="1" applyFill="1" applyBorder="1" applyAlignment="1">
      <alignment horizontal="center" vertical="center"/>
    </xf>
    <xf numFmtId="0" fontId="17" fillId="2" borderId="110" xfId="0" applyFont="1" applyFill="1" applyBorder="1" applyAlignment="1">
      <alignment horizontal="center" vertical="center"/>
    </xf>
    <xf numFmtId="0" fontId="16" fillId="0" borderId="111" xfId="0" applyFont="1" applyBorder="1" applyAlignment="1">
      <alignment horizontal="left" vertical="center" wrapText="1"/>
    </xf>
    <xf numFmtId="0" fontId="16" fillId="0" borderId="25" xfId="0" applyFont="1" applyBorder="1" applyAlignment="1" applyProtection="1">
      <alignment horizontal="left" vertical="center"/>
      <protection locked="0"/>
    </xf>
    <xf numFmtId="0" fontId="16" fillId="0" borderId="112" xfId="0" applyFont="1" applyBorder="1" applyAlignment="1" applyProtection="1">
      <alignment horizontal="left" vertical="center"/>
      <protection locked="0"/>
    </xf>
    <xf numFmtId="0" fontId="4" fillId="2" borderId="41"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24" xfId="0" applyFont="1" applyFill="1" applyBorder="1" applyAlignment="1">
      <alignment horizontal="center" vertical="center"/>
    </xf>
    <xf numFmtId="0" fontId="16" fillId="0" borderId="25" xfId="0" applyFont="1" applyBorder="1" applyAlignment="1">
      <alignment horizontal="center" vertical="center" wrapText="1"/>
    </xf>
    <xf numFmtId="0" fontId="36" fillId="0" borderId="24" xfId="8" applyFont="1" applyFill="1" applyBorder="1" applyAlignment="1">
      <alignment horizontal="left" vertical="center" wrapText="1"/>
    </xf>
    <xf numFmtId="0" fontId="17" fillId="2" borderId="41" xfId="1" applyFont="1" applyFill="1" applyBorder="1" applyAlignment="1">
      <alignment horizontal="left" vertical="center" wrapText="1"/>
    </xf>
    <xf numFmtId="0" fontId="16" fillId="0" borderId="24" xfId="1" applyFont="1" applyFill="1" applyBorder="1" applyAlignment="1">
      <alignment horizontal="left" vertical="center" wrapText="1"/>
    </xf>
    <xf numFmtId="0" fontId="16" fillId="0" borderId="25" xfId="1" applyFont="1" applyBorder="1" applyAlignment="1">
      <alignment horizontal="center" vertical="center" wrapText="1"/>
    </xf>
    <xf numFmtId="0" fontId="17" fillId="0" borderId="24" xfId="1" applyFont="1" applyFill="1" applyBorder="1" applyAlignment="1">
      <alignment horizontal="left" vertical="center" wrapText="1"/>
    </xf>
    <xf numFmtId="0" fontId="16" fillId="0" borderId="24" xfId="1" applyFont="1" applyBorder="1" applyAlignment="1">
      <alignment horizontal="left" vertical="top" wrapText="1"/>
    </xf>
    <xf numFmtId="0" fontId="16" fillId="0" borderId="24" xfId="0" applyFont="1" applyBorder="1" applyAlignment="1">
      <alignment vertical="center" wrapText="1"/>
    </xf>
    <xf numFmtId="0" fontId="16" fillId="0" borderId="112" xfId="0" applyFont="1" applyBorder="1" applyAlignment="1">
      <alignment horizontal="left" vertical="center" wrapText="1"/>
    </xf>
    <xf numFmtId="0" fontId="16" fillId="0" borderId="117" xfId="0" applyFont="1" applyBorder="1" applyAlignment="1">
      <alignment horizontal="left" vertical="center" wrapText="1"/>
    </xf>
    <xf numFmtId="0" fontId="25" fillId="0" borderId="24"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111"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4" xfId="0" applyFont="1" applyFill="1" applyBorder="1" applyAlignment="1">
      <alignment vertical="center" wrapText="1"/>
    </xf>
    <xf numFmtId="0" fontId="17" fillId="2" borderId="48" xfId="0" applyFont="1" applyFill="1" applyBorder="1" applyAlignment="1">
      <alignment horizontal="center" vertical="center"/>
    </xf>
    <xf numFmtId="0" fontId="17" fillId="0" borderId="112" xfId="2" applyFont="1" applyFill="1" applyBorder="1" applyAlignment="1">
      <alignment horizontal="center" vertical="center" wrapText="1"/>
    </xf>
    <xf numFmtId="0" fontId="17" fillId="0" borderId="117" xfId="2" applyFont="1" applyFill="1" applyBorder="1" applyAlignment="1">
      <alignment horizontal="center" vertical="center" wrapText="1"/>
    </xf>
    <xf numFmtId="0" fontId="36" fillId="0" borderId="111" xfId="6" applyFont="1" applyFill="1" applyBorder="1" applyAlignment="1">
      <alignment horizontal="left" vertical="center" wrapText="1"/>
    </xf>
    <xf numFmtId="0" fontId="36" fillId="0" borderId="23" xfId="6" applyFont="1" applyFill="1" applyBorder="1" applyAlignment="1">
      <alignment horizontal="left" vertical="center" wrapText="1"/>
    </xf>
    <xf numFmtId="0" fontId="16" fillId="0" borderId="111"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36" fillId="10" borderId="24" xfId="6" applyFont="1" applyFill="1" applyBorder="1" applyAlignment="1">
      <alignment horizontal="left" vertical="center" wrapText="1"/>
    </xf>
    <xf numFmtId="0" fontId="8" fillId="0" borderId="25" xfId="1" applyFont="1" applyBorder="1" applyAlignment="1" applyProtection="1">
      <alignment horizontal="center" vertical="center" wrapText="1"/>
      <protection locked="0"/>
    </xf>
    <xf numFmtId="0" fontId="6"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27" fillId="0" borderId="25" xfId="0" applyFont="1" applyBorder="1" applyAlignment="1">
      <alignment horizontal="left"/>
    </xf>
    <xf numFmtId="0" fontId="16" fillId="0" borderId="25" xfId="0" applyFont="1" applyBorder="1" applyAlignment="1">
      <alignment horizontal="center"/>
    </xf>
    <xf numFmtId="0" fontId="17" fillId="2" borderId="42" xfId="0" applyFont="1" applyFill="1" applyBorder="1" applyAlignment="1">
      <alignment horizontal="left" vertical="center" wrapText="1"/>
    </xf>
    <xf numFmtId="0" fontId="16" fillId="0" borderId="23" xfId="0" applyFont="1" applyBorder="1" applyAlignment="1">
      <alignment horizontal="left" vertical="center" wrapText="1"/>
    </xf>
    <xf numFmtId="0" fontId="7" fillId="0" borderId="25" xfId="0" applyFont="1" applyBorder="1" applyAlignment="1">
      <alignment horizontal="left" vertical="center" wrapText="1"/>
    </xf>
    <xf numFmtId="0" fontId="7" fillId="0" borderId="24" xfId="0" applyFont="1" applyFill="1" applyBorder="1" applyAlignment="1">
      <alignment horizontal="left" vertical="center" wrapText="1"/>
    </xf>
    <xf numFmtId="0" fontId="5" fillId="2" borderId="41" xfId="0" applyFont="1" applyFill="1" applyBorder="1" applyAlignment="1">
      <alignment horizontal="center" vertical="center" wrapText="1"/>
    </xf>
    <xf numFmtId="0" fontId="5" fillId="2" borderId="24" xfId="0" applyFont="1" applyFill="1" applyBorder="1" applyAlignment="1">
      <alignment horizontal="left" vertical="center" wrapText="1"/>
    </xf>
    <xf numFmtId="0" fontId="16" fillId="10" borderId="24" xfId="0" applyFont="1" applyFill="1" applyBorder="1" applyAlignment="1">
      <alignment horizontal="left" vertical="center" wrapText="1"/>
    </xf>
    <xf numFmtId="0" fontId="46" fillId="0" borderId="24" xfId="0" applyFont="1" applyBorder="1" applyAlignment="1">
      <alignment horizontal="left" vertical="center" wrapText="1"/>
    </xf>
    <xf numFmtId="0" fontId="36" fillId="10" borderId="111" xfId="6" applyFont="1" applyFill="1" applyBorder="1" applyAlignment="1">
      <alignment horizontal="left" vertical="center" wrapText="1"/>
    </xf>
    <xf numFmtId="0" fontId="36" fillId="10" borderId="42" xfId="6" applyFont="1" applyFill="1" applyBorder="1" applyAlignment="1">
      <alignment horizontal="left" vertical="center" wrapText="1"/>
    </xf>
    <xf numFmtId="0" fontId="36" fillId="10" borderId="23" xfId="6" applyFont="1" applyFill="1" applyBorder="1" applyAlignment="1">
      <alignment horizontal="left" vertical="center" wrapText="1"/>
    </xf>
    <xf numFmtId="0" fontId="1" fillId="0" borderId="24" xfId="0" applyFont="1" applyFill="1" applyBorder="1" applyAlignment="1">
      <alignment horizontal="left" vertical="center" wrapText="1"/>
    </xf>
    <xf numFmtId="0" fontId="26" fillId="0" borderId="24" xfId="0" applyFont="1" applyBorder="1" applyAlignment="1">
      <alignment horizontal="left" vertical="center"/>
    </xf>
    <xf numFmtId="0" fontId="26" fillId="0" borderId="24" xfId="0" applyFont="1" applyBorder="1" applyAlignment="1">
      <alignment horizontal="left" vertical="center" wrapText="1"/>
    </xf>
    <xf numFmtId="0" fontId="36" fillId="0" borderId="24" xfId="0" applyFont="1" applyBorder="1" applyAlignment="1">
      <alignment horizontal="left" vertical="center" wrapText="1"/>
    </xf>
    <xf numFmtId="0" fontId="26" fillId="0" borderId="24" xfId="0" applyFont="1" applyBorder="1" applyAlignment="1">
      <alignment horizontal="left"/>
    </xf>
    <xf numFmtId="0" fontId="26" fillId="0" borderId="24" xfId="0" applyFont="1" applyFill="1" applyBorder="1" applyAlignment="1">
      <alignment horizontal="left" vertical="center" wrapText="1"/>
    </xf>
    <xf numFmtId="0" fontId="16" fillId="0" borderId="30"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7" fillId="2" borderId="3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9" xfId="0" applyFont="1" applyFill="1" applyBorder="1" applyAlignment="1" applyProtection="1">
      <alignment horizontal="center" vertical="center" wrapText="1"/>
      <protection locked="0"/>
    </xf>
    <xf numFmtId="0" fontId="16" fillId="0" borderId="29" xfId="0" applyFont="1" applyBorder="1" applyAlignment="1" applyProtection="1">
      <alignment horizontal="left" vertical="center" wrapText="1"/>
      <protection locked="0"/>
    </xf>
    <xf numFmtId="0" fontId="16" fillId="0" borderId="29" xfId="0" applyFont="1" applyBorder="1" applyAlignment="1" applyProtection="1">
      <alignment horizontal="center" vertical="center" wrapText="1"/>
      <protection locked="0"/>
    </xf>
    <xf numFmtId="0" fontId="17" fillId="2" borderId="31" xfId="0" applyFont="1" applyFill="1" applyBorder="1" applyAlignment="1" applyProtection="1">
      <alignment horizontal="left" vertical="center" wrapText="1"/>
      <protection locked="0"/>
    </xf>
    <xf numFmtId="0" fontId="17" fillId="2" borderId="6" xfId="0" applyFont="1" applyFill="1" applyBorder="1" applyAlignment="1" applyProtection="1">
      <alignment horizontal="left" vertical="center" wrapText="1"/>
      <protection locked="0"/>
    </xf>
    <xf numFmtId="0" fontId="17" fillId="2" borderId="10" xfId="0" applyFont="1" applyFill="1" applyBorder="1" applyAlignment="1" applyProtection="1">
      <alignment horizontal="left" vertical="center" wrapText="1"/>
      <protection locked="0"/>
    </xf>
    <xf numFmtId="0" fontId="16" fillId="0" borderId="31"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2" borderId="37" xfId="0" applyFont="1" applyFill="1" applyBorder="1" applyAlignment="1" applyProtection="1">
      <alignment horizontal="center" vertical="center" wrapText="1"/>
      <protection locked="0"/>
    </xf>
    <xf numFmtId="0" fontId="17" fillId="2" borderId="11" xfId="0" applyFont="1" applyFill="1" applyBorder="1" applyAlignment="1" applyProtection="1">
      <alignment horizontal="center" vertical="center" wrapText="1"/>
      <protection locked="0"/>
    </xf>
    <xf numFmtId="0" fontId="16" fillId="0" borderId="6"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115" xfId="0" applyFont="1" applyBorder="1" applyAlignment="1" applyProtection="1">
      <alignment horizontal="center" vertical="center" wrapText="1"/>
      <protection locked="0"/>
    </xf>
    <xf numFmtId="0" fontId="16" fillId="0" borderId="104" xfId="0" applyFont="1" applyBorder="1" applyAlignment="1" applyProtection="1">
      <alignment horizontal="center" vertical="center" wrapText="1"/>
      <protection locked="0"/>
    </xf>
    <xf numFmtId="0" fontId="16" fillId="0" borderId="116" xfId="0" applyFont="1" applyBorder="1" applyAlignment="1" applyProtection="1">
      <alignment horizontal="center" vertical="center" wrapText="1"/>
      <protection locked="0"/>
    </xf>
    <xf numFmtId="0" fontId="17" fillId="2" borderId="29" xfId="0" applyFont="1" applyFill="1" applyBorder="1" applyAlignment="1" applyProtection="1">
      <alignment horizontal="center" vertical="center" wrapText="1"/>
      <protection locked="0"/>
    </xf>
    <xf numFmtId="0" fontId="17" fillId="2" borderId="29" xfId="0" applyFont="1" applyFill="1" applyBorder="1" applyAlignment="1" applyProtection="1">
      <alignment horizontal="center" vertical="center"/>
      <protection locked="0"/>
    </xf>
    <xf numFmtId="0" fontId="17" fillId="2" borderId="33"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protection locked="0"/>
    </xf>
    <xf numFmtId="0" fontId="16" fillId="0" borderId="30"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7" fillId="2" borderId="32" xfId="0" applyFont="1" applyFill="1" applyBorder="1" applyAlignment="1" applyProtection="1">
      <alignment horizontal="center" vertical="center"/>
      <protection locked="0"/>
    </xf>
    <xf numFmtId="0" fontId="16" fillId="0" borderId="31"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7" fillId="2" borderId="32" xfId="1" applyFont="1" applyFill="1" applyBorder="1" applyAlignment="1">
      <alignment horizontal="center" vertical="center" wrapText="1"/>
    </xf>
    <xf numFmtId="0" fontId="16" fillId="0" borderId="33" xfId="1" applyFont="1" applyBorder="1" applyAlignment="1" applyProtection="1">
      <alignment horizontal="center" vertical="center" wrapText="1"/>
      <protection locked="0"/>
    </xf>
    <xf numFmtId="0" fontId="17" fillId="2" borderId="32" xfId="1" applyFont="1" applyFill="1" applyBorder="1" applyAlignment="1">
      <alignment horizontal="center" vertical="center"/>
    </xf>
    <xf numFmtId="0" fontId="17" fillId="2" borderId="29" xfId="1" applyFont="1" applyFill="1" applyBorder="1" applyAlignment="1">
      <alignment horizontal="center" vertical="center" wrapText="1"/>
    </xf>
    <xf numFmtId="0" fontId="17" fillId="2" borderId="29" xfId="1" applyFont="1" applyFill="1" applyBorder="1" applyAlignment="1">
      <alignment horizontal="center" vertical="center"/>
    </xf>
    <xf numFmtId="0" fontId="17" fillId="2" borderId="29" xfId="2" applyFont="1" applyFill="1" applyBorder="1" applyAlignment="1">
      <alignment horizontal="center" vertical="center" wrapText="1"/>
    </xf>
    <xf numFmtId="0" fontId="17" fillId="2" borderId="33" xfId="2" applyFont="1" applyFill="1" applyBorder="1" applyAlignment="1">
      <alignment horizontal="center" vertical="center" wrapText="1"/>
    </xf>
  </cellXfs>
  <cellStyles count="9">
    <cellStyle name="Bueno" xfId="7" builtinId="26"/>
    <cellStyle name="Incorrecto" xfId="6" builtinId="27"/>
    <cellStyle name="Neutral" xfId="8" builtinId="28"/>
    <cellStyle name="Normal" xfId="0" builtinId="0"/>
    <cellStyle name="Normal 2" xfId="1" xr:uid="{00000000-0005-0000-0000-000001000000}"/>
    <cellStyle name="Normal 3" xfId="5" xr:uid="{00000000-0005-0000-0000-000002000000}"/>
    <cellStyle name="Normal_Cuestiones Segunda Avaluacion rev00" xfId="2" xr:uid="{00000000-0005-0000-0000-000003000000}"/>
    <cellStyle name="Porcentaje" xfId="4" builtinId="5"/>
    <cellStyle name="Porcentaje 2" xfId="3" xr:uid="{00000000-0005-0000-0000-000005000000}"/>
  </cellStyles>
  <dxfs count="100">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
      <fill>
        <patternFill>
          <bgColor theme="0" tint="-0.499984740745262"/>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colors>
    <mruColors>
      <color rgb="FFF3DA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Palatino Linotype" panose="02040502050505030304" pitchFamily="18" charset="0"/>
                <a:ea typeface="+mn-ea"/>
                <a:cs typeface="+mn-cs"/>
              </a:defRPr>
            </a:pPr>
            <a:r>
              <a:rPr lang="en-US"/>
              <a:t>Situación actual</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Palatino Linotype" panose="02040502050505030304" pitchFamily="18" charset="0"/>
              <a:ea typeface="+mn-ea"/>
              <a:cs typeface="+mn-cs"/>
            </a:defRPr>
          </a:pPr>
          <a:endParaRPr lang="es-CO"/>
        </a:p>
      </c:txPr>
    </c:title>
    <c:autoTitleDeleted val="0"/>
    <c:plotArea>
      <c:layout/>
      <c:radarChart>
        <c:radarStyle val="marker"/>
        <c:varyColors val="0"/>
        <c:ser>
          <c:idx val="0"/>
          <c:order val="0"/>
          <c:tx>
            <c:strRef>
              <c:f>'Radar Situación actual'!$X$60</c:f>
              <c:strCache>
                <c:ptCount val="1"/>
                <c:pt idx="0">
                  <c:v>Cal.</c:v>
                </c:pt>
              </c:strCache>
            </c:strRef>
          </c:tx>
          <c:spPr>
            <a:ln w="28575" cap="rnd">
              <a:solidFill>
                <a:schemeClr val="accent1"/>
              </a:solidFill>
              <a:round/>
            </a:ln>
            <a:effectLst/>
          </c:spPr>
          <c:marker>
            <c:symbol val="none"/>
          </c:marker>
          <c:cat>
            <c:strRef>
              <c:f>'Radar Situación actual'!$Q$61:$W$69</c:f>
              <c:strCache>
                <c:ptCount val="9"/>
                <c:pt idx="0">
                  <c:v>Gestión comercial</c:v>
                </c:pt>
                <c:pt idx="1">
                  <c:v>Productividad operacional</c:v>
                </c:pt>
                <c:pt idx="2">
                  <c:v>Productividad laboral</c:v>
                </c:pt>
                <c:pt idx="3">
                  <c:v>Eficiencia energética</c:v>
                </c:pt>
                <c:pt idx="4">
                  <c:v>Gestión de la calidad</c:v>
                </c:pt>
                <c:pt idx="5">
                  <c:v>Desarrollo y sofisticación de producto</c:v>
                </c:pt>
                <c:pt idx="6">
                  <c:v>Transformación digital</c:v>
                </c:pt>
                <c:pt idx="7">
                  <c:v>Gestión logística</c:v>
                </c:pt>
                <c:pt idx="8">
                  <c:v>Sostenibilidad ambiental</c:v>
                </c:pt>
              </c:strCache>
            </c:strRef>
          </c:cat>
          <c:val>
            <c:numRef>
              <c:f>'Radar Situación actual'!$X$61:$X$69</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115-454E-98A0-20B78809AA9C}"/>
            </c:ext>
          </c:extLst>
        </c:ser>
        <c:ser>
          <c:idx val="1"/>
          <c:order val="1"/>
          <c:tx>
            <c:strRef>
              <c:f>'Radar Situación actual'!$Y$60</c:f>
              <c:strCache>
                <c:ptCount val="1"/>
                <c:pt idx="0">
                  <c:v>CM</c:v>
                </c:pt>
              </c:strCache>
            </c:strRef>
          </c:tx>
          <c:spPr>
            <a:ln w="28575" cap="rnd">
              <a:solidFill>
                <a:schemeClr val="accent2"/>
              </a:solidFill>
              <a:round/>
            </a:ln>
            <a:effectLst/>
          </c:spPr>
          <c:marker>
            <c:symbol val="none"/>
          </c:marker>
          <c:val>
            <c:numRef>
              <c:f>'Radar Situación actual'!$Y$61:$Y$69</c:f>
              <c:numCache>
                <c:formatCode>0.0</c:formatCode>
                <c:ptCount val="9"/>
                <c:pt idx="0">
                  <c:v>5</c:v>
                </c:pt>
                <c:pt idx="1">
                  <c:v>5</c:v>
                </c:pt>
                <c:pt idx="2">
                  <c:v>5</c:v>
                </c:pt>
                <c:pt idx="3">
                  <c:v>5</c:v>
                </c:pt>
                <c:pt idx="4">
                  <c:v>5</c:v>
                </c:pt>
                <c:pt idx="5">
                  <c:v>5</c:v>
                </c:pt>
                <c:pt idx="6">
                  <c:v>5</c:v>
                </c:pt>
                <c:pt idx="7">
                  <c:v>5</c:v>
                </c:pt>
                <c:pt idx="8">
                  <c:v>5</c:v>
                </c:pt>
              </c:numCache>
            </c:numRef>
          </c:val>
          <c:extLst>
            <c:ext xmlns:c16="http://schemas.microsoft.com/office/drawing/2014/chart" uri="{C3380CC4-5D6E-409C-BE32-E72D297353CC}">
              <c16:uniqueId val="{00000001-5115-454E-98A0-20B78809AA9C}"/>
            </c:ext>
          </c:extLst>
        </c:ser>
        <c:dLbls>
          <c:showLegendKey val="0"/>
          <c:showVal val="0"/>
          <c:showCatName val="0"/>
          <c:showSerName val="0"/>
          <c:showPercent val="0"/>
          <c:showBubbleSize val="0"/>
        </c:dLbls>
        <c:axId val="565474808"/>
        <c:axId val="565471288"/>
      </c:radarChart>
      <c:catAx>
        <c:axId val="565474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Palatino Linotype" panose="02040502050505030304" pitchFamily="18" charset="0"/>
                <a:ea typeface="+mn-ea"/>
                <a:cs typeface="+mn-cs"/>
              </a:defRPr>
            </a:pPr>
            <a:endParaRPr lang="es-CO"/>
          </a:p>
        </c:txPr>
        <c:crossAx val="565471288"/>
        <c:crosses val="autoZero"/>
        <c:auto val="1"/>
        <c:lblAlgn val="ctr"/>
        <c:lblOffset val="100"/>
        <c:noMultiLvlLbl val="0"/>
      </c:catAx>
      <c:valAx>
        <c:axId val="5654712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Palatino Linotype" panose="02040502050505030304" pitchFamily="18" charset="0"/>
                <a:ea typeface="+mn-ea"/>
                <a:cs typeface="+mn-cs"/>
              </a:defRPr>
            </a:pPr>
            <a:endParaRPr lang="es-CO"/>
          </a:p>
        </c:txPr>
        <c:crossAx val="565474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Palatino Linotype" panose="02040502050505030304" pitchFamily="18"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Palatino Linotype" panose="02040502050505030304" pitchFamily="18" charset="0"/>
                <a:ea typeface="+mn-ea"/>
                <a:cs typeface="+mn-cs"/>
              </a:defRPr>
            </a:pPr>
            <a:r>
              <a:rPr lang="en-US"/>
              <a:t>Situación futura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Palatino Linotype" panose="02040502050505030304" pitchFamily="18" charset="0"/>
              <a:ea typeface="+mn-ea"/>
              <a:cs typeface="+mn-cs"/>
            </a:defRPr>
          </a:pPr>
          <a:endParaRPr lang="es-CO"/>
        </a:p>
      </c:txPr>
    </c:title>
    <c:autoTitleDeleted val="0"/>
    <c:plotArea>
      <c:layout/>
      <c:radarChart>
        <c:radarStyle val="marker"/>
        <c:varyColors val="0"/>
        <c:ser>
          <c:idx val="0"/>
          <c:order val="0"/>
          <c:tx>
            <c:strRef>
              <c:f>'Radar Situación Futura'!$X$60</c:f>
              <c:strCache>
                <c:ptCount val="1"/>
                <c:pt idx="0">
                  <c:v>2020</c:v>
                </c:pt>
              </c:strCache>
            </c:strRef>
          </c:tx>
          <c:spPr>
            <a:ln w="28575" cap="rnd">
              <a:solidFill>
                <a:schemeClr val="accent1"/>
              </a:solidFill>
              <a:round/>
            </a:ln>
            <a:effectLst/>
          </c:spPr>
          <c:marker>
            <c:symbol val="none"/>
          </c:marker>
          <c:cat>
            <c:strRef>
              <c:f>'Radar Situación Futura'!$Q$61:$W$69</c:f>
              <c:strCache>
                <c:ptCount val="9"/>
                <c:pt idx="0">
                  <c:v>Gestión comercial</c:v>
                </c:pt>
                <c:pt idx="1">
                  <c:v>Productividad operacional</c:v>
                </c:pt>
                <c:pt idx="2">
                  <c:v>Productividad laboral</c:v>
                </c:pt>
                <c:pt idx="3">
                  <c:v>Eficiencia energética</c:v>
                </c:pt>
                <c:pt idx="4">
                  <c:v>Gestión de la calidad</c:v>
                </c:pt>
                <c:pt idx="5">
                  <c:v>Desarrollo y sofisticación de producto</c:v>
                </c:pt>
                <c:pt idx="6">
                  <c:v>Transformación digital</c:v>
                </c:pt>
                <c:pt idx="7">
                  <c:v>Gestión logística</c:v>
                </c:pt>
                <c:pt idx="8">
                  <c:v>Sostenibilidad ambiental</c:v>
                </c:pt>
              </c:strCache>
            </c:strRef>
          </c:cat>
          <c:val>
            <c:numRef>
              <c:f>'Radar Situación Futura'!$X$61:$X$69</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55D-4385-AD8E-3B4AA3FDC6CD}"/>
            </c:ext>
          </c:extLst>
        </c:ser>
        <c:ser>
          <c:idx val="1"/>
          <c:order val="1"/>
          <c:tx>
            <c:strRef>
              <c:f>'Radar Situación Futura'!$Y$60</c:f>
              <c:strCache>
                <c:ptCount val="1"/>
                <c:pt idx="0">
                  <c:v>2021</c:v>
                </c:pt>
              </c:strCache>
            </c:strRef>
          </c:tx>
          <c:spPr>
            <a:ln w="28575" cap="rnd">
              <a:solidFill>
                <a:schemeClr val="accent2"/>
              </a:solidFill>
              <a:round/>
            </a:ln>
            <a:effectLst/>
          </c:spPr>
          <c:marker>
            <c:symbol val="none"/>
          </c:marker>
          <c:cat>
            <c:strRef>
              <c:f>'Radar Situación Futura'!$Q$61:$W$69</c:f>
              <c:strCache>
                <c:ptCount val="9"/>
                <c:pt idx="0">
                  <c:v>Gestión comercial</c:v>
                </c:pt>
                <c:pt idx="1">
                  <c:v>Productividad operacional</c:v>
                </c:pt>
                <c:pt idx="2">
                  <c:v>Productividad laboral</c:v>
                </c:pt>
                <c:pt idx="3">
                  <c:v>Eficiencia energética</c:v>
                </c:pt>
                <c:pt idx="4">
                  <c:v>Gestión de la calidad</c:v>
                </c:pt>
                <c:pt idx="5">
                  <c:v>Desarrollo y sofisticación de producto</c:v>
                </c:pt>
                <c:pt idx="6">
                  <c:v>Transformación digital</c:v>
                </c:pt>
                <c:pt idx="7">
                  <c:v>Gestión logística</c:v>
                </c:pt>
                <c:pt idx="8">
                  <c:v>Sostenibilidad ambiental</c:v>
                </c:pt>
              </c:strCache>
            </c:strRef>
          </c:cat>
          <c:val>
            <c:numRef>
              <c:f>'Radar Situación Futura'!$Y$61:$Y$69</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A55D-4385-AD8E-3B4AA3FDC6CD}"/>
            </c:ext>
          </c:extLst>
        </c:ser>
        <c:ser>
          <c:idx val="2"/>
          <c:order val="2"/>
          <c:tx>
            <c:strRef>
              <c:f>'Radar Situación Futura'!$Z$60</c:f>
              <c:strCache>
                <c:ptCount val="1"/>
                <c:pt idx="0">
                  <c:v>2022</c:v>
                </c:pt>
              </c:strCache>
            </c:strRef>
          </c:tx>
          <c:spPr>
            <a:ln w="28575" cap="rnd">
              <a:solidFill>
                <a:schemeClr val="accent3"/>
              </a:solidFill>
              <a:round/>
            </a:ln>
            <a:effectLst/>
          </c:spPr>
          <c:marker>
            <c:symbol val="none"/>
          </c:marker>
          <c:cat>
            <c:strRef>
              <c:f>'Radar Situación Futura'!$Q$61:$W$69</c:f>
              <c:strCache>
                <c:ptCount val="9"/>
                <c:pt idx="0">
                  <c:v>Gestión comercial</c:v>
                </c:pt>
                <c:pt idx="1">
                  <c:v>Productividad operacional</c:v>
                </c:pt>
                <c:pt idx="2">
                  <c:v>Productividad laboral</c:v>
                </c:pt>
                <c:pt idx="3">
                  <c:v>Eficiencia energética</c:v>
                </c:pt>
                <c:pt idx="4">
                  <c:v>Gestión de la calidad</c:v>
                </c:pt>
                <c:pt idx="5">
                  <c:v>Desarrollo y sofisticación de producto</c:v>
                </c:pt>
                <c:pt idx="6">
                  <c:v>Transformación digital</c:v>
                </c:pt>
                <c:pt idx="7">
                  <c:v>Gestión logística</c:v>
                </c:pt>
                <c:pt idx="8">
                  <c:v>Sostenibilidad ambiental</c:v>
                </c:pt>
              </c:strCache>
            </c:strRef>
          </c:cat>
          <c:val>
            <c:numRef>
              <c:f>'Radar Situación Futura'!$Z$61:$Z$69</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A55D-4385-AD8E-3B4AA3FDC6CD}"/>
            </c:ext>
          </c:extLst>
        </c:ser>
        <c:ser>
          <c:idx val="3"/>
          <c:order val="3"/>
          <c:tx>
            <c:strRef>
              <c:f>'Radar Situación Futura'!$AA$60</c:f>
              <c:strCache>
                <c:ptCount val="1"/>
                <c:pt idx="0">
                  <c:v>CM</c:v>
                </c:pt>
              </c:strCache>
            </c:strRef>
          </c:tx>
          <c:spPr>
            <a:ln w="28575" cap="rnd">
              <a:solidFill>
                <a:schemeClr val="accent4"/>
              </a:solidFill>
              <a:round/>
            </a:ln>
            <a:effectLst/>
          </c:spPr>
          <c:marker>
            <c:symbol val="none"/>
          </c:marker>
          <c:cat>
            <c:strRef>
              <c:f>'Radar Situación Futura'!$Q$61:$W$69</c:f>
              <c:strCache>
                <c:ptCount val="9"/>
                <c:pt idx="0">
                  <c:v>Gestión comercial</c:v>
                </c:pt>
                <c:pt idx="1">
                  <c:v>Productividad operacional</c:v>
                </c:pt>
                <c:pt idx="2">
                  <c:v>Productividad laboral</c:v>
                </c:pt>
                <c:pt idx="3">
                  <c:v>Eficiencia energética</c:v>
                </c:pt>
                <c:pt idx="4">
                  <c:v>Gestión de la calidad</c:v>
                </c:pt>
                <c:pt idx="5">
                  <c:v>Desarrollo y sofisticación de producto</c:v>
                </c:pt>
                <c:pt idx="6">
                  <c:v>Transformación digital</c:v>
                </c:pt>
                <c:pt idx="7">
                  <c:v>Gestión logística</c:v>
                </c:pt>
                <c:pt idx="8">
                  <c:v>Sostenibilidad ambiental</c:v>
                </c:pt>
              </c:strCache>
            </c:strRef>
          </c:cat>
          <c:val>
            <c:numRef>
              <c:f>'Radar Situación Futura'!$AA$61:$AA$69</c:f>
              <c:numCache>
                <c:formatCode>0.0</c:formatCode>
                <c:ptCount val="9"/>
                <c:pt idx="0">
                  <c:v>5</c:v>
                </c:pt>
                <c:pt idx="1">
                  <c:v>5</c:v>
                </c:pt>
                <c:pt idx="2">
                  <c:v>5</c:v>
                </c:pt>
                <c:pt idx="3">
                  <c:v>5</c:v>
                </c:pt>
                <c:pt idx="4">
                  <c:v>5</c:v>
                </c:pt>
                <c:pt idx="5">
                  <c:v>5</c:v>
                </c:pt>
                <c:pt idx="6">
                  <c:v>5</c:v>
                </c:pt>
                <c:pt idx="7">
                  <c:v>5</c:v>
                </c:pt>
                <c:pt idx="8">
                  <c:v>5</c:v>
                </c:pt>
              </c:numCache>
            </c:numRef>
          </c:val>
          <c:extLst>
            <c:ext xmlns:c16="http://schemas.microsoft.com/office/drawing/2014/chart" uri="{C3380CC4-5D6E-409C-BE32-E72D297353CC}">
              <c16:uniqueId val="{00000003-A55D-4385-AD8E-3B4AA3FDC6CD}"/>
            </c:ext>
          </c:extLst>
        </c:ser>
        <c:dLbls>
          <c:showLegendKey val="0"/>
          <c:showVal val="0"/>
          <c:showCatName val="0"/>
          <c:showSerName val="0"/>
          <c:showPercent val="0"/>
          <c:showBubbleSize val="0"/>
        </c:dLbls>
        <c:axId val="565474808"/>
        <c:axId val="565471288"/>
      </c:radarChart>
      <c:catAx>
        <c:axId val="565474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Palatino Linotype" panose="02040502050505030304" pitchFamily="18" charset="0"/>
                <a:ea typeface="+mn-ea"/>
                <a:cs typeface="+mn-cs"/>
              </a:defRPr>
            </a:pPr>
            <a:endParaRPr lang="es-CO"/>
          </a:p>
        </c:txPr>
        <c:crossAx val="565471288"/>
        <c:crosses val="autoZero"/>
        <c:auto val="1"/>
        <c:lblAlgn val="ctr"/>
        <c:lblOffset val="100"/>
        <c:noMultiLvlLbl val="0"/>
      </c:catAx>
      <c:valAx>
        <c:axId val="5654712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Palatino Linotype" panose="02040502050505030304" pitchFamily="18" charset="0"/>
                <a:ea typeface="+mn-ea"/>
                <a:cs typeface="+mn-cs"/>
              </a:defRPr>
            </a:pPr>
            <a:endParaRPr lang="es-CO"/>
          </a:p>
        </c:txPr>
        <c:crossAx val="565474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Palatino Linotype" panose="02040502050505030304" pitchFamily="18"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 Productividad Operacional'!&#193;rea_de_impresi&#243;n"/></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7.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8.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7.pn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7.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8.png"/><Relationship Id="rId4" Type="http://schemas.openxmlformats.org/officeDocument/2006/relationships/image" Target="../media/image7.pn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7.pn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7.pn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7.png"/></Relationships>
</file>

<file path=xl/drawings/_rels/vmlDrawing24.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7.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7.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image" Target="../media/image7.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11</xdr:col>
      <xdr:colOff>152401</xdr:colOff>
      <xdr:row>4</xdr:row>
      <xdr:rowOff>95250</xdr:rowOff>
    </xdr:from>
    <xdr:to>
      <xdr:col>24</xdr:col>
      <xdr:colOff>292994</xdr:colOff>
      <xdr:row>8</xdr:row>
      <xdr:rowOff>87450</xdr:rowOff>
    </xdr:to>
    <xdr:pic>
      <xdr:nvPicPr>
        <xdr:cNvPr id="2" name="Imagen 1">
          <a:extLst>
            <a:ext uri="{FF2B5EF4-FFF2-40B4-BE49-F238E27FC236}">
              <a16:creationId xmlns:a16="http://schemas.microsoft.com/office/drawing/2014/main" id="{21ABEB5E-71AA-493B-939A-F2DF3E2F3D8D}"/>
            </a:ext>
          </a:extLst>
        </xdr:cNvPr>
        <xdr:cNvPicPr>
          <a:picLocks noChangeAspect="1"/>
        </xdr:cNvPicPr>
      </xdr:nvPicPr>
      <xdr:blipFill>
        <a:blip xmlns:r="http://schemas.openxmlformats.org/officeDocument/2006/relationships" r:embed="rId1"/>
        <a:stretch>
          <a:fillRect/>
        </a:stretch>
      </xdr:blipFill>
      <xdr:spPr>
        <a:xfrm>
          <a:off x="4008121" y="1527810"/>
          <a:ext cx="4697353" cy="1424760"/>
        </a:xfrm>
        <a:prstGeom prst="rect">
          <a:avLst/>
        </a:prstGeom>
      </xdr:spPr>
    </xdr:pic>
    <xdr:clientData/>
  </xdr:twoCellAnchor>
  <xdr:twoCellAnchor>
    <xdr:from>
      <xdr:col>27</xdr:col>
      <xdr:colOff>0</xdr:colOff>
      <xdr:row>0</xdr:row>
      <xdr:rowOff>0</xdr:rowOff>
    </xdr:from>
    <xdr:to>
      <xdr:col>37</xdr:col>
      <xdr:colOff>293804</xdr:colOff>
      <xdr:row>1</xdr:row>
      <xdr:rowOff>324771</xdr:rowOff>
    </xdr:to>
    <xdr:grpSp>
      <xdr:nvGrpSpPr>
        <xdr:cNvPr id="4" name="Grupo 3">
          <a:extLst>
            <a:ext uri="{FF2B5EF4-FFF2-40B4-BE49-F238E27FC236}">
              <a16:creationId xmlns:a16="http://schemas.microsoft.com/office/drawing/2014/main" id="{063F66E7-4604-4A4E-A6C8-7916D02A6898}"/>
            </a:ext>
          </a:extLst>
        </xdr:cNvPr>
        <xdr:cNvGrpSpPr/>
      </xdr:nvGrpSpPr>
      <xdr:grpSpPr>
        <a:xfrm>
          <a:off x="9685812" y="0"/>
          <a:ext cx="3881141" cy="671135"/>
          <a:chOff x="9285514" y="152402"/>
          <a:chExt cx="3777233" cy="684000"/>
        </a:xfrm>
      </xdr:grpSpPr>
      <xdr:pic>
        <xdr:nvPicPr>
          <xdr:cNvPr id="5" name="Picture 4">
            <a:extLst>
              <a:ext uri="{FF2B5EF4-FFF2-40B4-BE49-F238E27FC236}">
                <a16:creationId xmlns:a16="http://schemas.microsoft.com/office/drawing/2014/main" id="{DC54970A-00D7-4D8F-9D80-56B04E55D14E}"/>
              </a:ext>
            </a:extLst>
          </xdr:cNvPr>
          <xdr:cNvPicPr>
            <a:picLocks noChangeAspect="1"/>
          </xdr:cNvPicPr>
        </xdr:nvPicPr>
        <xdr:blipFill>
          <a:blip xmlns:r="http://schemas.openxmlformats.org/officeDocument/2006/relationships" r:embed="rId2"/>
          <a:stretch>
            <a:fillRect/>
          </a:stretch>
        </xdr:blipFill>
        <xdr:spPr>
          <a:xfrm>
            <a:off x="9285514" y="287085"/>
            <a:ext cx="2114046" cy="407298"/>
          </a:xfrm>
          <a:prstGeom prst="rect">
            <a:avLst/>
          </a:prstGeom>
        </xdr:spPr>
      </xdr:pic>
      <xdr:pic>
        <xdr:nvPicPr>
          <xdr:cNvPr id="6" name="Imagen 5">
            <a:extLst>
              <a:ext uri="{FF2B5EF4-FFF2-40B4-BE49-F238E27FC236}">
                <a16:creationId xmlns:a16="http://schemas.microsoft.com/office/drawing/2014/main" id="{C6655416-F012-45E1-8979-33C82A51C68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560630" y="152402"/>
            <a:ext cx="1502117" cy="684000"/>
          </a:xfrm>
          <a:prstGeom prst="rect">
            <a:avLst/>
          </a:prstGeom>
        </xdr:spPr>
      </xdr:pic>
    </xdr:grpSp>
    <xdr:clientData/>
  </xdr:twoCellAnchor>
  <xdr:twoCellAnchor editAs="absolute">
    <xdr:from>
      <xdr:col>13</xdr:col>
      <xdr:colOff>0</xdr:colOff>
      <xdr:row>15</xdr:row>
      <xdr:rowOff>0</xdr:rowOff>
    </xdr:from>
    <xdr:to>
      <xdr:col>23</xdr:col>
      <xdr:colOff>44000</xdr:colOff>
      <xdr:row>22</xdr:row>
      <xdr:rowOff>30800</xdr:rowOff>
    </xdr:to>
    <xdr:pic>
      <xdr:nvPicPr>
        <xdr:cNvPr id="7" name="Imagen 6" descr="Resultado de imagen para fabricas de productividad">
          <a:extLst>
            <a:ext uri="{FF2B5EF4-FFF2-40B4-BE49-F238E27FC236}">
              <a16:creationId xmlns:a16="http://schemas.microsoft.com/office/drawing/2014/main" id="{3CE5DA56-EBCD-4CBD-BF00-0A44E099A3B4}"/>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22800" y="5384800"/>
          <a:ext cx="3600000" cy="25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7</xdr:row>
      <xdr:rowOff>0</xdr:rowOff>
    </xdr:from>
    <xdr:to>
      <xdr:col>12</xdr:col>
      <xdr:colOff>340500</xdr:colOff>
      <xdr:row>10</xdr:row>
      <xdr:rowOff>25650</xdr:rowOff>
    </xdr:to>
    <xdr:sp macro="" textlink="">
      <xdr:nvSpPr>
        <xdr:cNvPr id="23" name="Rectángulo: esquinas redondeadas 22">
          <a:extLst>
            <a:ext uri="{FF2B5EF4-FFF2-40B4-BE49-F238E27FC236}">
              <a16:creationId xmlns:a16="http://schemas.microsoft.com/office/drawing/2014/main" id="{704997E6-B46C-4775-A1A0-3F3FFCA0E2EE}"/>
            </a:ext>
          </a:extLst>
        </xdr:cNvPr>
        <xdr:cNvSpPr/>
      </xdr:nvSpPr>
      <xdr:spPr>
        <a:xfrm>
          <a:off x="723900" y="1352550"/>
          <a:ext cx="3960000" cy="5400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Diagnóstico</a:t>
          </a:r>
          <a:r>
            <a:rPr lang="es-CO" sz="2000" b="1" baseline="0">
              <a:solidFill>
                <a:sysClr val="windowText" lastClr="000000"/>
              </a:solidFill>
              <a:latin typeface="Palatino Linotype" panose="02040502050505030304" pitchFamily="18" charset="0"/>
            </a:rPr>
            <a:t> General V.C.</a:t>
          </a:r>
          <a:endParaRPr lang="es-CO" sz="2000" b="1">
            <a:solidFill>
              <a:sysClr val="windowText" lastClr="000000"/>
            </a:solidFill>
            <a:latin typeface="Palatino Linotype" panose="02040502050505030304" pitchFamily="18" charset="0"/>
          </a:endParaRPr>
        </a:p>
      </xdr:txBody>
    </xdr:sp>
    <xdr:clientData/>
  </xdr:twoCellAnchor>
  <xdr:twoCellAnchor editAs="oneCell">
    <xdr:from>
      <xdr:col>2</xdr:col>
      <xdr:colOff>0</xdr:colOff>
      <xdr:row>11</xdr:row>
      <xdr:rowOff>0</xdr:rowOff>
    </xdr:from>
    <xdr:to>
      <xdr:col>12</xdr:col>
      <xdr:colOff>340500</xdr:colOff>
      <xdr:row>14</xdr:row>
      <xdr:rowOff>25650</xdr:rowOff>
    </xdr:to>
    <xdr:sp macro="" textlink="">
      <xdr:nvSpPr>
        <xdr:cNvPr id="24" name="Rectángulo: esquinas redondeadas 23">
          <a:extLst>
            <a:ext uri="{FF2B5EF4-FFF2-40B4-BE49-F238E27FC236}">
              <a16:creationId xmlns:a16="http://schemas.microsoft.com/office/drawing/2014/main" id="{F5D449AB-AA35-4C9F-9FEF-01EE626ED177}"/>
            </a:ext>
          </a:extLst>
        </xdr:cNvPr>
        <xdr:cNvSpPr/>
      </xdr:nvSpPr>
      <xdr:spPr>
        <a:xfrm>
          <a:off x="723900" y="2038350"/>
          <a:ext cx="3960000" cy="540000"/>
        </a:xfrm>
        <a:prstGeom prst="round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1.</a:t>
          </a:r>
          <a:r>
            <a:rPr lang="es-CO" sz="2000" b="1" baseline="0">
              <a:solidFill>
                <a:sysClr val="windowText" lastClr="000000"/>
              </a:solidFill>
              <a:latin typeface="Palatino Linotype" panose="02040502050505030304" pitchFamily="18" charset="0"/>
            </a:rPr>
            <a:t> Gestión comercial</a:t>
          </a:r>
          <a:endParaRPr lang="es-CO" sz="2000" b="1">
            <a:solidFill>
              <a:sysClr val="windowText" lastClr="000000"/>
            </a:solidFill>
            <a:latin typeface="Palatino Linotype" panose="02040502050505030304" pitchFamily="18" charset="0"/>
          </a:endParaRPr>
        </a:p>
      </xdr:txBody>
    </xdr:sp>
    <xdr:clientData/>
  </xdr:twoCellAnchor>
  <xdr:twoCellAnchor editAs="oneCell">
    <xdr:from>
      <xdr:col>2</xdr:col>
      <xdr:colOff>0</xdr:colOff>
      <xdr:row>15</xdr:row>
      <xdr:rowOff>0</xdr:rowOff>
    </xdr:from>
    <xdr:to>
      <xdr:col>12</xdr:col>
      <xdr:colOff>340500</xdr:colOff>
      <xdr:row>18</xdr:row>
      <xdr:rowOff>25650</xdr:rowOff>
    </xdr:to>
    <xdr:sp macro="" textlink="">
      <xdr:nvSpPr>
        <xdr:cNvPr id="25" name="Rectángulo: esquinas redondeadas 24">
          <a:hlinkClick xmlns:r="http://schemas.openxmlformats.org/officeDocument/2006/relationships" r:id="rId1"/>
          <a:extLst>
            <a:ext uri="{FF2B5EF4-FFF2-40B4-BE49-F238E27FC236}">
              <a16:creationId xmlns:a16="http://schemas.microsoft.com/office/drawing/2014/main" id="{C4A6583D-16AA-485B-97C8-26584F6F8ABD}"/>
            </a:ext>
          </a:extLst>
        </xdr:cNvPr>
        <xdr:cNvSpPr/>
      </xdr:nvSpPr>
      <xdr:spPr>
        <a:xfrm>
          <a:off x="723900" y="2724150"/>
          <a:ext cx="3960000" cy="540000"/>
        </a:xfrm>
        <a:prstGeom prst="round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2.</a:t>
          </a:r>
          <a:r>
            <a:rPr lang="es-CO" sz="2000" b="1" baseline="0">
              <a:solidFill>
                <a:sysClr val="windowText" lastClr="000000"/>
              </a:solidFill>
              <a:latin typeface="Palatino Linotype" panose="02040502050505030304" pitchFamily="18" charset="0"/>
            </a:rPr>
            <a:t> Productividad operacional</a:t>
          </a:r>
          <a:endParaRPr lang="es-CO" sz="2000" b="1">
            <a:solidFill>
              <a:sysClr val="windowText" lastClr="000000"/>
            </a:solidFill>
            <a:latin typeface="Palatino Linotype" panose="02040502050505030304" pitchFamily="18" charset="0"/>
          </a:endParaRPr>
        </a:p>
      </xdr:txBody>
    </xdr:sp>
    <xdr:clientData/>
  </xdr:twoCellAnchor>
  <xdr:twoCellAnchor editAs="oneCell">
    <xdr:from>
      <xdr:col>2</xdr:col>
      <xdr:colOff>0</xdr:colOff>
      <xdr:row>19</xdr:row>
      <xdr:rowOff>0</xdr:rowOff>
    </xdr:from>
    <xdr:to>
      <xdr:col>12</xdr:col>
      <xdr:colOff>340500</xdr:colOff>
      <xdr:row>22</xdr:row>
      <xdr:rowOff>25650</xdr:rowOff>
    </xdr:to>
    <xdr:sp macro="" textlink="">
      <xdr:nvSpPr>
        <xdr:cNvPr id="26" name="Rectángulo: esquinas redondeadas 25">
          <a:extLst>
            <a:ext uri="{FF2B5EF4-FFF2-40B4-BE49-F238E27FC236}">
              <a16:creationId xmlns:a16="http://schemas.microsoft.com/office/drawing/2014/main" id="{422AE819-907B-456C-80E4-EA6049E8DD4B}"/>
            </a:ext>
          </a:extLst>
        </xdr:cNvPr>
        <xdr:cNvSpPr/>
      </xdr:nvSpPr>
      <xdr:spPr>
        <a:xfrm>
          <a:off x="723900" y="3409950"/>
          <a:ext cx="3960000" cy="540000"/>
        </a:xfrm>
        <a:prstGeom prst="round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3. Productividad laboral</a:t>
          </a:r>
        </a:p>
      </xdr:txBody>
    </xdr:sp>
    <xdr:clientData/>
  </xdr:twoCellAnchor>
  <xdr:twoCellAnchor editAs="oneCell">
    <xdr:from>
      <xdr:col>2</xdr:col>
      <xdr:colOff>0</xdr:colOff>
      <xdr:row>23</xdr:row>
      <xdr:rowOff>0</xdr:rowOff>
    </xdr:from>
    <xdr:to>
      <xdr:col>12</xdr:col>
      <xdr:colOff>340500</xdr:colOff>
      <xdr:row>26</xdr:row>
      <xdr:rowOff>25650</xdr:rowOff>
    </xdr:to>
    <xdr:sp macro="" textlink="">
      <xdr:nvSpPr>
        <xdr:cNvPr id="27" name="Rectángulo: esquinas redondeadas 26">
          <a:extLst>
            <a:ext uri="{FF2B5EF4-FFF2-40B4-BE49-F238E27FC236}">
              <a16:creationId xmlns:a16="http://schemas.microsoft.com/office/drawing/2014/main" id="{C1D84CD7-FBB9-4775-AFDA-0DEFB867FEB1}"/>
            </a:ext>
          </a:extLst>
        </xdr:cNvPr>
        <xdr:cNvSpPr/>
      </xdr:nvSpPr>
      <xdr:spPr>
        <a:xfrm>
          <a:off x="723900" y="4095750"/>
          <a:ext cx="3960000" cy="540000"/>
        </a:xfrm>
        <a:prstGeom prst="round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4. Eficiencia energética</a:t>
          </a:r>
        </a:p>
      </xdr:txBody>
    </xdr:sp>
    <xdr:clientData/>
  </xdr:twoCellAnchor>
  <xdr:twoCellAnchor editAs="oneCell">
    <xdr:from>
      <xdr:col>2</xdr:col>
      <xdr:colOff>0</xdr:colOff>
      <xdr:row>27</xdr:row>
      <xdr:rowOff>0</xdr:rowOff>
    </xdr:from>
    <xdr:to>
      <xdr:col>12</xdr:col>
      <xdr:colOff>340500</xdr:colOff>
      <xdr:row>30</xdr:row>
      <xdr:rowOff>25650</xdr:rowOff>
    </xdr:to>
    <xdr:sp macro="" textlink="">
      <xdr:nvSpPr>
        <xdr:cNvPr id="28" name="Rectángulo: esquinas redondeadas 27">
          <a:extLst>
            <a:ext uri="{FF2B5EF4-FFF2-40B4-BE49-F238E27FC236}">
              <a16:creationId xmlns:a16="http://schemas.microsoft.com/office/drawing/2014/main" id="{3F7E2BCD-E0AC-4D6E-8121-4C5D9AAEC953}"/>
            </a:ext>
          </a:extLst>
        </xdr:cNvPr>
        <xdr:cNvSpPr/>
      </xdr:nvSpPr>
      <xdr:spPr>
        <a:xfrm>
          <a:off x="723900" y="4781550"/>
          <a:ext cx="3960000" cy="540000"/>
        </a:xfrm>
        <a:prstGeom prst="round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5. Gestión de calidad</a:t>
          </a:r>
        </a:p>
      </xdr:txBody>
    </xdr:sp>
    <xdr:clientData/>
  </xdr:twoCellAnchor>
  <xdr:twoCellAnchor editAs="oneCell">
    <xdr:from>
      <xdr:col>2</xdr:col>
      <xdr:colOff>0</xdr:colOff>
      <xdr:row>31</xdr:row>
      <xdr:rowOff>0</xdr:rowOff>
    </xdr:from>
    <xdr:to>
      <xdr:col>12</xdr:col>
      <xdr:colOff>340500</xdr:colOff>
      <xdr:row>36</xdr:row>
      <xdr:rowOff>42750</xdr:rowOff>
    </xdr:to>
    <xdr:sp macro="" textlink="">
      <xdr:nvSpPr>
        <xdr:cNvPr id="34" name="Rectángulo: esquinas redondeadas 33">
          <a:extLst>
            <a:ext uri="{FF2B5EF4-FFF2-40B4-BE49-F238E27FC236}">
              <a16:creationId xmlns:a16="http://schemas.microsoft.com/office/drawing/2014/main" id="{65A53CD0-A862-4274-937D-FCCC63E04FDA}"/>
            </a:ext>
          </a:extLst>
        </xdr:cNvPr>
        <xdr:cNvSpPr/>
      </xdr:nvSpPr>
      <xdr:spPr>
        <a:xfrm>
          <a:off x="723900" y="5467350"/>
          <a:ext cx="3960000" cy="900000"/>
        </a:xfrm>
        <a:prstGeom prst="round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6. Desarrollo y sofisticación del</a:t>
          </a:r>
          <a:r>
            <a:rPr lang="es-CO" sz="2000" b="1" baseline="0">
              <a:solidFill>
                <a:sysClr val="windowText" lastClr="000000"/>
              </a:solidFill>
              <a:latin typeface="Palatino Linotype" panose="02040502050505030304" pitchFamily="18" charset="0"/>
            </a:rPr>
            <a:t> </a:t>
          </a:r>
          <a:r>
            <a:rPr lang="es-CO" sz="2000" b="1">
              <a:solidFill>
                <a:sysClr val="windowText" lastClr="000000"/>
              </a:solidFill>
              <a:latin typeface="Palatino Linotype" panose="02040502050505030304" pitchFamily="18" charset="0"/>
            </a:rPr>
            <a:t>producto</a:t>
          </a:r>
        </a:p>
      </xdr:txBody>
    </xdr:sp>
    <xdr:clientData/>
  </xdr:twoCellAnchor>
  <xdr:twoCellAnchor editAs="oneCell">
    <xdr:from>
      <xdr:col>2</xdr:col>
      <xdr:colOff>0</xdr:colOff>
      <xdr:row>37</xdr:row>
      <xdr:rowOff>0</xdr:rowOff>
    </xdr:from>
    <xdr:to>
      <xdr:col>12</xdr:col>
      <xdr:colOff>340500</xdr:colOff>
      <xdr:row>40</xdr:row>
      <xdr:rowOff>25650</xdr:rowOff>
    </xdr:to>
    <xdr:sp macro="" textlink="">
      <xdr:nvSpPr>
        <xdr:cNvPr id="35" name="Rectángulo: esquinas redondeadas 34">
          <a:extLst>
            <a:ext uri="{FF2B5EF4-FFF2-40B4-BE49-F238E27FC236}">
              <a16:creationId xmlns:a16="http://schemas.microsoft.com/office/drawing/2014/main" id="{D7FD1619-C472-4C24-BE63-E408E401FD13}"/>
            </a:ext>
          </a:extLst>
        </xdr:cNvPr>
        <xdr:cNvSpPr/>
      </xdr:nvSpPr>
      <xdr:spPr>
        <a:xfrm>
          <a:off x="723900" y="6496050"/>
          <a:ext cx="3960000" cy="540000"/>
        </a:xfrm>
        <a:prstGeom prst="round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7. Transformación digital</a:t>
          </a:r>
        </a:p>
      </xdr:txBody>
    </xdr:sp>
    <xdr:clientData/>
  </xdr:twoCellAnchor>
  <xdr:twoCellAnchor editAs="oneCell">
    <xdr:from>
      <xdr:col>2</xdr:col>
      <xdr:colOff>0</xdr:colOff>
      <xdr:row>41</xdr:row>
      <xdr:rowOff>0</xdr:rowOff>
    </xdr:from>
    <xdr:to>
      <xdr:col>12</xdr:col>
      <xdr:colOff>340500</xdr:colOff>
      <xdr:row>44</xdr:row>
      <xdr:rowOff>25650</xdr:rowOff>
    </xdr:to>
    <xdr:sp macro="" textlink="">
      <xdr:nvSpPr>
        <xdr:cNvPr id="41" name="Rectángulo: esquinas redondeadas 40">
          <a:extLst>
            <a:ext uri="{FF2B5EF4-FFF2-40B4-BE49-F238E27FC236}">
              <a16:creationId xmlns:a16="http://schemas.microsoft.com/office/drawing/2014/main" id="{06A15073-8474-49B0-8700-593B1EAB2D33}"/>
            </a:ext>
          </a:extLst>
        </xdr:cNvPr>
        <xdr:cNvSpPr/>
      </xdr:nvSpPr>
      <xdr:spPr>
        <a:xfrm>
          <a:off x="723900" y="7181850"/>
          <a:ext cx="3960000" cy="540000"/>
        </a:xfrm>
        <a:prstGeom prst="round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8. Gestión logística</a:t>
          </a:r>
        </a:p>
      </xdr:txBody>
    </xdr:sp>
    <xdr:clientData/>
  </xdr:twoCellAnchor>
  <xdr:twoCellAnchor editAs="oneCell">
    <xdr:from>
      <xdr:col>2</xdr:col>
      <xdr:colOff>0</xdr:colOff>
      <xdr:row>45</xdr:row>
      <xdr:rowOff>0</xdr:rowOff>
    </xdr:from>
    <xdr:to>
      <xdr:col>12</xdr:col>
      <xdr:colOff>340500</xdr:colOff>
      <xdr:row>48</xdr:row>
      <xdr:rowOff>25650</xdr:rowOff>
    </xdr:to>
    <xdr:sp macro="" textlink="">
      <xdr:nvSpPr>
        <xdr:cNvPr id="42" name="Rectángulo: esquinas redondeadas 41">
          <a:extLst>
            <a:ext uri="{FF2B5EF4-FFF2-40B4-BE49-F238E27FC236}">
              <a16:creationId xmlns:a16="http://schemas.microsoft.com/office/drawing/2014/main" id="{4B399FB2-FFE0-42D2-95AC-CF4E763CB1F5}"/>
            </a:ext>
          </a:extLst>
        </xdr:cNvPr>
        <xdr:cNvSpPr/>
      </xdr:nvSpPr>
      <xdr:spPr>
        <a:xfrm>
          <a:off x="723900" y="7867650"/>
          <a:ext cx="3960000" cy="540000"/>
        </a:xfrm>
        <a:prstGeom prst="round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9. Sostenibilidad ambiental</a:t>
          </a:r>
        </a:p>
      </xdr:txBody>
    </xdr:sp>
    <xdr:clientData/>
  </xdr:twoCellAnchor>
  <xdr:twoCellAnchor editAs="oneCell">
    <xdr:from>
      <xdr:col>23</xdr:col>
      <xdr:colOff>0</xdr:colOff>
      <xdr:row>27</xdr:row>
      <xdr:rowOff>0</xdr:rowOff>
    </xdr:from>
    <xdr:to>
      <xdr:col>33</xdr:col>
      <xdr:colOff>340500</xdr:colOff>
      <xdr:row>30</xdr:row>
      <xdr:rowOff>25650</xdr:rowOff>
    </xdr:to>
    <xdr:sp macro="" textlink="">
      <xdr:nvSpPr>
        <xdr:cNvPr id="59" name="Rectángulo: esquinas redondeadas 58">
          <a:extLst>
            <a:ext uri="{FF2B5EF4-FFF2-40B4-BE49-F238E27FC236}">
              <a16:creationId xmlns:a16="http://schemas.microsoft.com/office/drawing/2014/main" id="{B22D034A-ECED-46F8-BDD9-B2D88780688D}"/>
            </a:ext>
          </a:extLst>
        </xdr:cNvPr>
        <xdr:cNvSpPr/>
      </xdr:nvSpPr>
      <xdr:spPr>
        <a:xfrm>
          <a:off x="8686800" y="4781550"/>
          <a:ext cx="3960000" cy="5400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Radar de</a:t>
          </a:r>
          <a:r>
            <a:rPr lang="es-CO" sz="2000" b="1" baseline="0">
              <a:solidFill>
                <a:sysClr val="windowText" lastClr="000000"/>
              </a:solidFill>
              <a:latin typeface="Palatino Linotype" panose="02040502050505030304" pitchFamily="18" charset="0"/>
            </a:rPr>
            <a:t> la situación actual</a:t>
          </a:r>
          <a:endParaRPr lang="es-CO" sz="2000" b="1">
            <a:solidFill>
              <a:sysClr val="windowText" lastClr="000000"/>
            </a:solidFill>
            <a:latin typeface="Palatino Linotype" panose="02040502050505030304" pitchFamily="18" charset="0"/>
          </a:endParaRPr>
        </a:p>
      </xdr:txBody>
    </xdr:sp>
    <xdr:clientData/>
  </xdr:twoCellAnchor>
  <xdr:twoCellAnchor editAs="oneCell">
    <xdr:from>
      <xdr:col>23</xdr:col>
      <xdr:colOff>0</xdr:colOff>
      <xdr:row>31</xdr:row>
      <xdr:rowOff>0</xdr:rowOff>
    </xdr:from>
    <xdr:to>
      <xdr:col>33</xdr:col>
      <xdr:colOff>340500</xdr:colOff>
      <xdr:row>34</xdr:row>
      <xdr:rowOff>25650</xdr:rowOff>
    </xdr:to>
    <xdr:sp macro="" textlink="">
      <xdr:nvSpPr>
        <xdr:cNvPr id="69" name="Rectángulo: esquinas redondeadas 68">
          <a:extLst>
            <a:ext uri="{FF2B5EF4-FFF2-40B4-BE49-F238E27FC236}">
              <a16:creationId xmlns:a16="http://schemas.microsoft.com/office/drawing/2014/main" id="{6CB151E3-EC80-4C3A-B984-87C1F5C64202}"/>
            </a:ext>
          </a:extLst>
        </xdr:cNvPr>
        <xdr:cNvSpPr/>
      </xdr:nvSpPr>
      <xdr:spPr>
        <a:xfrm>
          <a:off x="8686800" y="5467350"/>
          <a:ext cx="3960000" cy="5400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Radar de la situación</a:t>
          </a:r>
          <a:r>
            <a:rPr lang="es-CO" sz="2000" b="1" baseline="0">
              <a:solidFill>
                <a:sysClr val="windowText" lastClr="000000"/>
              </a:solidFill>
              <a:latin typeface="Palatino Linotype" panose="02040502050505030304" pitchFamily="18" charset="0"/>
            </a:rPr>
            <a:t> futura</a:t>
          </a:r>
          <a:endParaRPr lang="es-CO" sz="2000" b="1">
            <a:solidFill>
              <a:sysClr val="windowText" lastClr="000000"/>
            </a:solidFill>
            <a:latin typeface="Palatino Linotype" panose="02040502050505030304" pitchFamily="18" charset="0"/>
          </a:endParaRPr>
        </a:p>
      </xdr:txBody>
    </xdr:sp>
    <xdr:clientData/>
  </xdr:twoCellAnchor>
  <xdr:twoCellAnchor editAs="oneCell">
    <xdr:from>
      <xdr:col>23</xdr:col>
      <xdr:colOff>0</xdr:colOff>
      <xdr:row>35</xdr:row>
      <xdr:rowOff>0</xdr:rowOff>
    </xdr:from>
    <xdr:to>
      <xdr:col>33</xdr:col>
      <xdr:colOff>340500</xdr:colOff>
      <xdr:row>41</xdr:row>
      <xdr:rowOff>57150</xdr:rowOff>
    </xdr:to>
    <xdr:sp macro="" textlink="">
      <xdr:nvSpPr>
        <xdr:cNvPr id="70" name="Rectángulo: esquinas redondeadas 69">
          <a:extLst>
            <a:ext uri="{FF2B5EF4-FFF2-40B4-BE49-F238E27FC236}">
              <a16:creationId xmlns:a16="http://schemas.microsoft.com/office/drawing/2014/main" id="{F7C57507-1F5E-4EEB-B028-700E643A8539}"/>
            </a:ext>
          </a:extLst>
        </xdr:cNvPr>
        <xdr:cNvSpPr/>
      </xdr:nvSpPr>
      <xdr:spPr>
        <a:xfrm>
          <a:off x="8686800" y="6153150"/>
          <a:ext cx="3960000" cy="10858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2000" b="1">
              <a:solidFill>
                <a:sysClr val="windowText" lastClr="000000"/>
              </a:solidFill>
              <a:latin typeface="Palatino Linotype" panose="02040502050505030304" pitchFamily="18" charset="0"/>
            </a:rPr>
            <a:t>Matriz</a:t>
          </a:r>
          <a:r>
            <a:rPr lang="es-CO" sz="2000" b="1" baseline="0">
              <a:solidFill>
                <a:sysClr val="windowText" lastClr="000000"/>
              </a:solidFill>
              <a:latin typeface="Palatino Linotype" panose="02040502050505030304" pitchFamily="18" charset="0"/>
            </a:rPr>
            <a:t> de mejores prácticas</a:t>
          </a:r>
        </a:p>
        <a:p>
          <a:pPr algn="l"/>
          <a:r>
            <a:rPr lang="es-CO" sz="2000" b="1" baseline="0">
              <a:solidFill>
                <a:sysClr val="windowText" lastClr="000000"/>
              </a:solidFill>
              <a:latin typeface="Palatino Linotype" panose="02040502050505030304" pitchFamily="18" charset="0"/>
            </a:rPr>
            <a:t>vs desepeño</a:t>
          </a:r>
          <a:endParaRPr lang="es-CO" sz="2000" b="1">
            <a:solidFill>
              <a:sysClr val="windowText" lastClr="000000"/>
            </a:solidFill>
            <a:latin typeface="Palatino Linotype" panose="02040502050505030304" pitchFamily="18" charset="0"/>
          </a:endParaRPr>
        </a:p>
      </xdr:txBody>
    </xdr:sp>
    <xdr:clientData/>
  </xdr:twoCellAnchor>
  <xdr:twoCellAnchor editAs="oneCell">
    <xdr:from>
      <xdr:col>31</xdr:col>
      <xdr:colOff>0</xdr:colOff>
      <xdr:row>0</xdr:row>
      <xdr:rowOff>0</xdr:rowOff>
    </xdr:from>
    <xdr:to>
      <xdr:col>36</xdr:col>
      <xdr:colOff>323850</xdr:colOff>
      <xdr:row>4</xdr:row>
      <xdr:rowOff>133350</xdr:rowOff>
    </xdr:to>
    <xdr:pic>
      <xdr:nvPicPr>
        <xdr:cNvPr id="4" name="Imagen 3">
          <a:extLst>
            <a:ext uri="{FF2B5EF4-FFF2-40B4-BE49-F238E27FC236}">
              <a16:creationId xmlns:a16="http://schemas.microsoft.com/office/drawing/2014/main" id="{934CFF23-2F99-438B-881B-A8DB9E2E44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20450" y="0"/>
          <a:ext cx="2133600"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71</xdr:row>
      <xdr:rowOff>0</xdr:rowOff>
    </xdr:from>
    <xdr:to>
      <xdr:col>26</xdr:col>
      <xdr:colOff>25400</xdr:colOff>
      <xdr:row>90</xdr:row>
      <xdr:rowOff>166254</xdr:rowOff>
    </xdr:to>
    <xdr:graphicFrame macro="">
      <xdr:nvGraphicFramePr>
        <xdr:cNvPr id="3" name="Gráfico 2">
          <a:extLst>
            <a:ext uri="{FF2B5EF4-FFF2-40B4-BE49-F238E27FC236}">
              <a16:creationId xmlns:a16="http://schemas.microsoft.com/office/drawing/2014/main" id="{40208EC2-95BE-4C2E-B97A-550006D66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71</xdr:row>
      <xdr:rowOff>0</xdr:rowOff>
    </xdr:from>
    <xdr:to>
      <xdr:col>27</xdr:col>
      <xdr:colOff>0</xdr:colOff>
      <xdr:row>90</xdr:row>
      <xdr:rowOff>166254</xdr:rowOff>
    </xdr:to>
    <xdr:graphicFrame macro="">
      <xdr:nvGraphicFramePr>
        <xdr:cNvPr id="3" name="Gráfico 2">
          <a:extLst>
            <a:ext uri="{FF2B5EF4-FFF2-40B4-BE49-F238E27FC236}">
              <a16:creationId xmlns:a16="http://schemas.microsoft.com/office/drawing/2014/main" id="{B78F7591-4545-4924-8114-D4EA5B2438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12</xdr:col>
      <xdr:colOff>609600</xdr:colOff>
      <xdr:row>8</xdr:row>
      <xdr:rowOff>7620</xdr:rowOff>
    </xdr:from>
    <xdr:to>
      <xdr:col>14</xdr:col>
      <xdr:colOff>613320</xdr:colOff>
      <xdr:row>10</xdr:row>
      <xdr:rowOff>11340</xdr:rowOff>
    </xdr:to>
    <xdr:sp macro="" textlink="">
      <xdr:nvSpPr>
        <xdr:cNvPr id="3" name="Rectángulo 2">
          <a:extLst>
            <a:ext uri="{FF2B5EF4-FFF2-40B4-BE49-F238E27FC236}">
              <a16:creationId xmlns:a16="http://schemas.microsoft.com/office/drawing/2014/main" id="{FE86F872-FF3C-4B15-8875-3C7B43B360A3}"/>
            </a:ext>
          </a:extLst>
        </xdr:cNvPr>
        <xdr:cNvSpPr>
          <a:spLocks noChangeAspect="1"/>
        </xdr:cNvSpPr>
      </xdr:nvSpPr>
      <xdr:spPr>
        <a:xfrm>
          <a:off x="5013960" y="213360"/>
          <a:ext cx="720000" cy="72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latin typeface="Palatino Linotype" panose="02040502050505030304" pitchFamily="18" charset="0"/>
            </a:rPr>
            <a:t>Clase</a:t>
          </a:r>
        </a:p>
        <a:p>
          <a:pPr algn="ctr"/>
          <a:r>
            <a:rPr lang="es-CO" sz="1600" b="1">
              <a:latin typeface="Palatino Linotype" panose="02040502050505030304" pitchFamily="18" charset="0"/>
            </a:rPr>
            <a:t>Mundial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Formulario%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Google%20Drive\Colombia%20Productiva%202018\Colombia%20Productiva%20archivos%20%20CIP\formulariogua\Formulario%20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Carátula"/>
      <sheetName val="Panel"/>
      <sheetName val="Radar Actual"/>
      <sheetName val="Radar Futuro"/>
      <sheetName val="Matriz Des vs MP"/>
      <sheetName val="Situación Actual"/>
      <sheetName val="Radar Diag."/>
      <sheetName val="Nivel Metas"/>
      <sheetName val="Radar Metas"/>
      <sheetName val="Información General"/>
      <sheetName val="1. Liderazgo"/>
      <sheetName val="2. Enfoque al Cliente"/>
      <sheetName val="3. Gestión del Capital Humano"/>
      <sheetName val="4.1. Procesos "/>
      <sheetName val="4.2. Mantenimiento"/>
      <sheetName val="4.3. Gestión de Inventarios"/>
      <sheetName val="4.4. Layout y manipulación"/>
      <sheetName val="4.5. Setups- puesta a punto"/>
      <sheetName val="4.6. Programación y control"/>
      <sheetName val="5. Desempeño Financiero"/>
      <sheetName val="6.1. Capacidad de Inteligencia"/>
      <sheetName val="6.2. Desarrollo Nuevos Producto"/>
      <sheetName val="6.3 Gestión de Proyectos"/>
      <sheetName val="7.1. Gestión de la Calidad"/>
      <sheetName val="7.2. Producción más limpia"/>
      <sheetName val="8. Eficiencia Energética"/>
      <sheetName val="9. Modelo de madurez digital"/>
      <sheetName val="10. Gestión Logística"/>
      <sheetName val="11. Proveedores"/>
      <sheetName val="12. Tecnologías de Gestión"/>
      <sheetName val="Tecnologías Limpias"/>
      <sheetName val="Liderazgo"/>
      <sheetName val="11. Información"/>
      <sheetName val="12. Diálogo"/>
      <sheetName val="Formulario v2.1"/>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sheetData sheetId="13"/>
      <sheetData sheetId="14"/>
      <sheetData sheetId="15"/>
      <sheetData sheetId="16" refreshError="1"/>
      <sheetData sheetId="17" refreshError="1"/>
      <sheetData sheetId="18"/>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Carátula"/>
      <sheetName val="Panel"/>
      <sheetName val="Radar Actual"/>
      <sheetName val="Radar Futuro"/>
      <sheetName val="Matriz Des vs MP"/>
      <sheetName val="Situación Actual"/>
      <sheetName val="Radar Diag."/>
      <sheetName val="Nivel Metas"/>
      <sheetName val="Radar Metas"/>
      <sheetName val="Información General"/>
      <sheetName val="1. Liderazgo"/>
      <sheetName val="2. Enfoque al Cliente"/>
      <sheetName val="3. Gestión del Capital Humano"/>
      <sheetName val="4.1. Procesos "/>
      <sheetName val="4.2. Mantenimiento"/>
      <sheetName val="4.3. Gestión de Inventarios"/>
      <sheetName val="4.4. Layout y manipulación"/>
      <sheetName val="4.5. Setups- puesta a punto"/>
      <sheetName val="4.6. Programación y control"/>
      <sheetName val="5. Desempeño Financiero"/>
      <sheetName val="6.1. Capacidad de Inteligencia"/>
      <sheetName val="6.2. Desarrollo Nuevos Producto"/>
      <sheetName val="6.3 Gestión de Proyectos"/>
      <sheetName val="7.1. Gestión de la Calidad"/>
      <sheetName val="7.2. Producción más limpia"/>
      <sheetName val="8. Eficiencia Energética"/>
      <sheetName val="9. Modelo de madurez digital"/>
      <sheetName val="10. Gestión Logística"/>
      <sheetName val="11. Proveedores"/>
      <sheetName val="12. Tecnologías de Gestión"/>
      <sheetName val="Tecnologías Limpias"/>
      <sheetName val="Liderazgo"/>
      <sheetName val="11. Información"/>
      <sheetName val="12. Diálogo"/>
      <sheetName val="Formulario v2.1"/>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sheetData sheetId="13"/>
      <sheetData sheetId="14"/>
      <sheetData sheetId="15"/>
      <sheetData sheetId="16" refreshError="1"/>
      <sheetData sheetId="17" refreshError="1"/>
      <sheetData sheetId="18"/>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persons/person.xml><?xml version="1.0" encoding="utf-8"?>
<personList xmlns="http://schemas.microsoft.com/office/spreadsheetml/2018/threadedcomments" xmlns:x="http://schemas.openxmlformats.org/spreadsheetml/2006/main">
  <person displayName="Karen Andrely Mendez Herrera" id="{59B57209-0965-4A4C-874E-61E9B7B74C18}" userId="S::karen.mendez@colombiaproductiva.com::c03846d2-2c25-428e-b15a-666325b9e26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4" dT="2019-08-29T21:54:46.79" personId="{59B57209-0965-4A4C-874E-61E9B7B74C18}" id="{E1EE14EA-50A7-4492-AF26-724C44B33E41}">
    <text>habitar 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vmlDrawing" Target="../drawings/vmlDrawing14.v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vmlDrawing" Target="../drawings/vmlDrawing16.v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9.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M144"/>
  <sheetViews>
    <sheetView showGridLines="0" tabSelected="1" view="pageLayout" topLeftCell="A4" zoomScale="77" zoomScaleNormal="100" zoomScalePageLayoutView="77" workbookViewId="0">
      <selection activeCell="B1" sqref="B1"/>
    </sheetView>
  </sheetViews>
  <sheetFormatPr baseColWidth="10" defaultColWidth="5" defaultRowHeight="28.15" customHeight="1" x14ac:dyDescent="0.25"/>
  <cols>
    <col min="1" max="16384" width="5" style="207"/>
  </cols>
  <sheetData>
    <row r="1" spans="1:38" ht="28.15" customHeight="1" x14ac:dyDescent="0.25">
      <c r="A1" s="206"/>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row>
    <row r="2" spans="1:38" ht="28.15" customHeight="1" x14ac:dyDescent="0.25">
      <c r="A2" s="206"/>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row>
    <row r="3" spans="1:38" ht="28.15" customHeight="1" x14ac:dyDescent="0.25">
      <c r="A3" s="206"/>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row>
    <row r="4" spans="1:38" ht="28.15" customHeight="1" x14ac:dyDescent="0.25">
      <c r="A4" s="206"/>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row>
    <row r="5" spans="1:38" ht="28.15" customHeight="1" x14ac:dyDescent="0.25">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row>
    <row r="6" spans="1:38" ht="28.15" customHeight="1" x14ac:dyDescent="0.25">
      <c r="A6" s="206"/>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row>
    <row r="7" spans="1:38" ht="28.15" customHeight="1" x14ac:dyDescent="0.25">
      <c r="A7" s="206"/>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row>
    <row r="8" spans="1:38" ht="28.15" customHeight="1" x14ac:dyDescent="0.25">
      <c r="A8" s="206"/>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row>
    <row r="9" spans="1:38" ht="28.15" customHeight="1" x14ac:dyDescent="0.25">
      <c r="A9" s="206"/>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row>
    <row r="10" spans="1:38" ht="43.5" x14ac:dyDescent="0.25">
      <c r="A10" s="206"/>
      <c r="B10" s="206"/>
      <c r="C10" s="206"/>
      <c r="D10" s="206"/>
      <c r="E10" s="206"/>
      <c r="F10" s="206"/>
      <c r="G10" s="206"/>
      <c r="H10" s="206"/>
      <c r="I10" s="206"/>
      <c r="J10" s="206"/>
      <c r="K10" s="206"/>
      <c r="L10" s="206"/>
      <c r="M10" s="206"/>
      <c r="N10" s="206"/>
      <c r="O10" s="206"/>
      <c r="P10" s="206"/>
      <c r="Q10" s="206"/>
      <c r="R10" s="206"/>
      <c r="S10" s="208"/>
      <c r="T10" s="206"/>
      <c r="U10" s="206"/>
      <c r="V10" s="206"/>
      <c r="W10" s="206"/>
      <c r="X10" s="206"/>
      <c r="Y10" s="206"/>
      <c r="Z10" s="206"/>
      <c r="AA10" s="206"/>
      <c r="AB10" s="206"/>
      <c r="AC10" s="206"/>
      <c r="AD10" s="206"/>
      <c r="AE10" s="206"/>
      <c r="AF10" s="206"/>
      <c r="AG10" s="206"/>
      <c r="AH10" s="206"/>
      <c r="AI10" s="206"/>
      <c r="AJ10" s="206"/>
      <c r="AK10" s="206"/>
      <c r="AL10" s="206"/>
    </row>
    <row r="11" spans="1:38" ht="35.25" x14ac:dyDescent="0.25">
      <c r="A11" s="206"/>
      <c r="B11" s="206"/>
      <c r="C11" s="206"/>
      <c r="D11" s="206"/>
      <c r="E11" s="206"/>
      <c r="F11" s="206"/>
      <c r="G11" s="206"/>
      <c r="H11" s="206"/>
      <c r="I11" s="206"/>
      <c r="J11" s="206"/>
      <c r="K11" s="206"/>
      <c r="L11" s="206"/>
      <c r="M11" s="206"/>
      <c r="N11" s="206"/>
      <c r="O11" s="206"/>
      <c r="P11" s="206"/>
      <c r="Q11" s="206"/>
      <c r="R11" s="206"/>
      <c r="S11" s="209" t="s">
        <v>265</v>
      </c>
      <c r="T11" s="206"/>
      <c r="U11" s="206"/>
      <c r="V11" s="206"/>
      <c r="W11" s="206"/>
      <c r="X11" s="206"/>
      <c r="Y11" s="206"/>
      <c r="Z11" s="206"/>
      <c r="AA11" s="206"/>
      <c r="AB11" s="206"/>
      <c r="AC11" s="206"/>
      <c r="AD11" s="206"/>
      <c r="AE11" s="206"/>
      <c r="AF11" s="206"/>
      <c r="AG11" s="206"/>
      <c r="AH11" s="206"/>
      <c r="AI11" s="206"/>
      <c r="AJ11" s="206"/>
      <c r="AK11" s="206"/>
      <c r="AL11" s="206"/>
    </row>
    <row r="12" spans="1:38" ht="35.25" x14ac:dyDescent="0.25">
      <c r="A12" s="206"/>
      <c r="B12" s="206"/>
      <c r="C12" s="206"/>
      <c r="D12" s="206"/>
      <c r="E12" s="206"/>
      <c r="F12" s="206"/>
      <c r="G12" s="206"/>
      <c r="H12" s="206"/>
      <c r="I12" s="206"/>
      <c r="J12" s="206"/>
      <c r="K12" s="206"/>
      <c r="L12" s="206"/>
      <c r="M12" s="206"/>
      <c r="N12" s="206"/>
      <c r="O12" s="206"/>
      <c r="P12" s="206"/>
      <c r="Q12" s="206"/>
      <c r="R12" s="206"/>
      <c r="S12" s="209" t="s">
        <v>513</v>
      </c>
      <c r="T12" s="206"/>
      <c r="U12" s="206"/>
      <c r="V12" s="206"/>
      <c r="W12" s="206"/>
      <c r="X12" s="206"/>
      <c r="Y12" s="206"/>
      <c r="Z12" s="206"/>
      <c r="AA12" s="206"/>
      <c r="AB12" s="206"/>
      <c r="AC12" s="206"/>
      <c r="AD12" s="206"/>
      <c r="AE12" s="206"/>
      <c r="AF12" s="206"/>
      <c r="AG12" s="206"/>
      <c r="AH12" s="206"/>
      <c r="AI12" s="206"/>
      <c r="AJ12" s="206"/>
      <c r="AK12" s="206"/>
      <c r="AL12" s="206"/>
    </row>
    <row r="13" spans="1:38" ht="16.5" x14ac:dyDescent="0.25">
      <c r="A13" s="206"/>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row>
    <row r="14" spans="1:38" ht="16.5" x14ac:dyDescent="0.25">
      <c r="A14" s="206"/>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row>
    <row r="15" spans="1:38" ht="28.15" customHeight="1" x14ac:dyDescent="0.25">
      <c r="A15" s="210" t="s">
        <v>509</v>
      </c>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10" t="s">
        <v>123</v>
      </c>
      <c r="AC15" s="206"/>
      <c r="AD15" s="206"/>
      <c r="AE15" s="206"/>
      <c r="AF15" s="206"/>
      <c r="AG15" s="206"/>
      <c r="AH15" s="206"/>
      <c r="AI15" s="206"/>
      <c r="AJ15" s="206"/>
      <c r="AK15" s="206"/>
      <c r="AL15" s="206"/>
    </row>
    <row r="16" spans="1:38" ht="28.15" customHeight="1" x14ac:dyDescent="0.25">
      <c r="A16" s="211"/>
      <c r="B16" s="211"/>
      <c r="C16" s="211"/>
      <c r="D16" s="211"/>
      <c r="E16" s="211"/>
      <c r="F16" s="211"/>
      <c r="G16" s="211"/>
      <c r="H16" s="211"/>
      <c r="I16" s="211"/>
      <c r="J16" s="206"/>
      <c r="K16" s="206"/>
      <c r="L16" s="206"/>
      <c r="M16" s="206"/>
      <c r="N16" s="206"/>
      <c r="O16" s="206"/>
      <c r="P16" s="206"/>
      <c r="Q16" s="206"/>
      <c r="R16" s="206"/>
      <c r="S16" s="206"/>
      <c r="T16" s="206"/>
      <c r="U16" s="206"/>
      <c r="V16" s="206"/>
      <c r="W16" s="206"/>
      <c r="X16" s="206"/>
      <c r="Y16" s="206"/>
      <c r="Z16" s="206"/>
      <c r="AA16" s="206"/>
      <c r="AB16" s="211"/>
      <c r="AC16" s="211"/>
      <c r="AD16" s="211"/>
      <c r="AE16" s="211"/>
      <c r="AF16" s="211"/>
      <c r="AG16" s="211"/>
      <c r="AH16" s="211"/>
      <c r="AI16" s="211"/>
      <c r="AJ16" s="211"/>
      <c r="AK16" s="211"/>
      <c r="AL16" s="211"/>
    </row>
    <row r="17" spans="1:38" ht="28.15" customHeight="1" x14ac:dyDescent="0.25">
      <c r="A17" s="210" t="s">
        <v>510</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10" t="s">
        <v>511</v>
      </c>
      <c r="AC17" s="206"/>
      <c r="AD17" s="206"/>
      <c r="AE17" s="206"/>
      <c r="AF17" s="206"/>
      <c r="AG17" s="206"/>
      <c r="AH17" s="206"/>
      <c r="AI17" s="206"/>
      <c r="AJ17" s="206"/>
      <c r="AK17" s="206"/>
      <c r="AL17" s="206"/>
    </row>
    <row r="18" spans="1:38" ht="28.15" customHeight="1" x14ac:dyDescent="0.25">
      <c r="A18" s="211"/>
      <c r="B18" s="211"/>
      <c r="C18" s="211"/>
      <c r="D18" s="211"/>
      <c r="E18" s="211"/>
      <c r="F18" s="211"/>
      <c r="G18" s="211"/>
      <c r="H18" s="211"/>
      <c r="I18" s="211"/>
      <c r="J18" s="206"/>
      <c r="K18" s="206"/>
      <c r="L18" s="206"/>
      <c r="M18" s="206"/>
      <c r="N18" s="206"/>
      <c r="O18" s="206"/>
      <c r="P18" s="206"/>
      <c r="Q18" s="206"/>
      <c r="R18" s="206"/>
      <c r="S18" s="206"/>
      <c r="T18" s="206"/>
      <c r="U18" s="206"/>
      <c r="V18" s="206"/>
      <c r="W18" s="206"/>
      <c r="X18" s="206"/>
      <c r="Y18" s="206"/>
      <c r="Z18" s="206"/>
      <c r="AA18" s="206"/>
      <c r="AB18" s="212"/>
      <c r="AC18" s="211"/>
      <c r="AD18" s="211"/>
      <c r="AE18" s="211"/>
      <c r="AF18" s="211"/>
      <c r="AG18" s="211"/>
      <c r="AH18" s="211"/>
      <c r="AI18" s="211"/>
      <c r="AJ18" s="211"/>
      <c r="AK18" s="211"/>
      <c r="AL18" s="211"/>
    </row>
    <row r="19" spans="1:38" ht="28.15" customHeight="1" x14ac:dyDescent="0.25">
      <c r="A19" s="211"/>
      <c r="B19" s="212"/>
      <c r="C19" s="211"/>
      <c r="D19" s="211"/>
      <c r="E19" s="211"/>
      <c r="F19" s="211"/>
      <c r="G19" s="211"/>
      <c r="H19" s="211"/>
      <c r="I19" s="211"/>
      <c r="J19" s="206"/>
      <c r="K19" s="206"/>
      <c r="L19" s="206"/>
      <c r="M19" s="206"/>
      <c r="N19" s="206"/>
      <c r="O19" s="206"/>
      <c r="P19" s="206"/>
      <c r="Q19" s="206"/>
      <c r="R19" s="206"/>
      <c r="S19" s="206"/>
      <c r="T19" s="206"/>
      <c r="U19" s="206"/>
      <c r="V19" s="206"/>
      <c r="W19" s="206"/>
      <c r="X19" s="206"/>
      <c r="Y19" s="206"/>
      <c r="Z19" s="206"/>
      <c r="AA19" s="206"/>
      <c r="AB19" s="210" t="s">
        <v>512</v>
      </c>
      <c r="AC19" s="206"/>
      <c r="AD19" s="206"/>
      <c r="AE19" s="206"/>
      <c r="AF19" s="206"/>
      <c r="AG19" s="206"/>
      <c r="AH19" s="206"/>
      <c r="AI19" s="206"/>
      <c r="AJ19" s="206"/>
      <c r="AK19" s="206"/>
      <c r="AL19" s="206"/>
    </row>
    <row r="20" spans="1:38" ht="28.15" customHeight="1" x14ac:dyDescent="0.25">
      <c r="A20" s="212"/>
      <c r="B20" s="211"/>
      <c r="C20" s="211"/>
      <c r="D20" s="211"/>
      <c r="E20" s="211"/>
      <c r="F20" s="211"/>
      <c r="G20" s="211"/>
      <c r="H20" s="211"/>
      <c r="I20" s="211"/>
      <c r="J20" s="206"/>
      <c r="K20" s="206"/>
      <c r="L20" s="206"/>
      <c r="M20" s="206"/>
      <c r="N20" s="206"/>
      <c r="O20" s="206"/>
      <c r="P20" s="206"/>
      <c r="Q20" s="206"/>
      <c r="R20" s="206"/>
      <c r="S20" s="206"/>
      <c r="T20" s="206"/>
      <c r="U20" s="206"/>
      <c r="V20" s="206"/>
      <c r="W20" s="206"/>
      <c r="X20" s="206"/>
      <c r="Y20" s="206"/>
      <c r="Z20" s="206"/>
      <c r="AA20" s="206"/>
      <c r="AB20" s="212"/>
      <c r="AC20" s="211"/>
      <c r="AD20" s="211"/>
      <c r="AE20" s="211"/>
      <c r="AF20" s="211"/>
      <c r="AG20" s="211"/>
      <c r="AH20" s="211"/>
      <c r="AI20" s="211"/>
      <c r="AJ20" s="211"/>
      <c r="AK20" s="211"/>
      <c r="AL20" s="211"/>
    </row>
    <row r="21" spans="1:38" ht="28.15" customHeight="1" x14ac:dyDescent="0.25">
      <c r="A21" s="211"/>
      <c r="B21" s="211"/>
      <c r="C21" s="211"/>
      <c r="D21" s="211"/>
      <c r="E21" s="211"/>
      <c r="F21" s="211"/>
      <c r="G21" s="211"/>
      <c r="H21" s="211"/>
      <c r="I21" s="211"/>
      <c r="J21" s="206"/>
      <c r="K21" s="206"/>
      <c r="L21" s="206"/>
      <c r="M21" s="206"/>
      <c r="N21" s="206"/>
      <c r="O21" s="206"/>
      <c r="P21" s="206"/>
      <c r="Q21" s="206"/>
      <c r="R21" s="206"/>
      <c r="S21" s="206"/>
      <c r="T21" s="206"/>
      <c r="U21" s="206"/>
      <c r="V21" s="206"/>
      <c r="W21" s="206"/>
      <c r="X21" s="206"/>
      <c r="Y21" s="206"/>
      <c r="Z21" s="206"/>
      <c r="AA21" s="206"/>
      <c r="AB21" s="210" t="s">
        <v>124</v>
      </c>
      <c r="AC21" s="206"/>
      <c r="AD21" s="206"/>
      <c r="AE21" s="206"/>
      <c r="AF21" s="206"/>
      <c r="AG21" s="206"/>
      <c r="AH21" s="206"/>
      <c r="AI21" s="206"/>
      <c r="AJ21" s="206"/>
      <c r="AK21" s="206"/>
      <c r="AL21" s="206"/>
    </row>
    <row r="22" spans="1:38" ht="28.15" customHeight="1" x14ac:dyDescent="0.25">
      <c r="A22" s="206"/>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11"/>
      <c r="AC22" s="211"/>
      <c r="AD22" s="211"/>
      <c r="AE22" s="211"/>
      <c r="AF22" s="211"/>
      <c r="AG22" s="211"/>
      <c r="AH22" s="211"/>
      <c r="AI22" s="211"/>
      <c r="AJ22" s="211"/>
      <c r="AK22" s="211"/>
      <c r="AL22" s="211"/>
    </row>
    <row r="23" spans="1:38" ht="28.15" customHeight="1" x14ac:dyDescent="0.25">
      <c r="A23" s="213"/>
      <c r="B23" s="214"/>
      <c r="C23" s="214"/>
      <c r="D23" s="214"/>
      <c r="E23" s="214"/>
      <c r="F23" s="214"/>
      <c r="G23" s="214"/>
      <c r="H23" s="214"/>
      <c r="I23" s="214"/>
      <c r="J23" s="206"/>
      <c r="K23" s="206"/>
      <c r="L23" s="206"/>
      <c r="M23" s="206"/>
      <c r="N23" s="206"/>
      <c r="O23" s="206"/>
      <c r="P23" s="206"/>
      <c r="Q23" s="206"/>
      <c r="R23" s="206"/>
      <c r="S23" s="206"/>
      <c r="T23" s="206"/>
      <c r="U23" s="206"/>
      <c r="V23" s="215"/>
      <c r="W23" s="206"/>
      <c r="X23" s="206"/>
      <c r="Y23" s="206"/>
      <c r="Z23" s="206"/>
      <c r="AA23" s="206"/>
      <c r="AB23" s="210"/>
      <c r="AC23" s="206"/>
      <c r="AD23" s="206"/>
      <c r="AE23" s="206"/>
      <c r="AF23" s="206"/>
      <c r="AG23" s="206"/>
      <c r="AH23" s="206"/>
      <c r="AI23" s="206"/>
      <c r="AJ23" s="206"/>
      <c r="AK23" s="206"/>
      <c r="AL23" s="206"/>
    </row>
    <row r="24" spans="1:38" ht="28.15" customHeight="1" x14ac:dyDescent="0.25">
      <c r="A24" s="206"/>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row>
    <row r="25" spans="1:38" ht="28.15" customHeight="1" x14ac:dyDescent="0.25">
      <c r="A25" s="206"/>
      <c r="B25" s="206"/>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row>
    <row r="26" spans="1:38" s="216" customFormat="1" ht="28.15" customHeight="1" x14ac:dyDescent="0.25"/>
    <row r="27" spans="1:38" s="216" customFormat="1" ht="28.15" customHeight="1" x14ac:dyDescent="0.25"/>
    <row r="28" spans="1:38" s="216" customFormat="1" ht="28.15" customHeight="1" x14ac:dyDescent="0.25"/>
    <row r="29" spans="1:38" s="216" customFormat="1" ht="28.15" customHeight="1" x14ac:dyDescent="0.25"/>
    <row r="30" spans="1:38" s="216" customFormat="1" ht="28.15" customHeight="1" x14ac:dyDescent="0.25"/>
    <row r="31" spans="1:38" s="216" customFormat="1" ht="28.15" customHeight="1" x14ac:dyDescent="0.25"/>
    <row r="32" spans="1:38" s="216" customFormat="1" ht="28.15" customHeight="1" x14ac:dyDescent="0.25"/>
    <row r="33" s="216" customFormat="1" ht="28.15" customHeight="1" x14ac:dyDescent="0.25"/>
    <row r="34" s="216" customFormat="1" ht="28.15" customHeight="1" x14ac:dyDescent="0.25"/>
    <row r="35" s="216" customFormat="1" ht="28.15" customHeight="1" x14ac:dyDescent="0.25"/>
    <row r="36" s="216" customFormat="1" ht="28.15" customHeight="1" x14ac:dyDescent="0.25"/>
    <row r="37" s="216" customFormat="1" ht="28.15" customHeight="1" x14ac:dyDescent="0.25"/>
    <row r="38" s="216" customFormat="1" ht="28.15" customHeight="1" x14ac:dyDescent="0.25"/>
    <row r="39" s="216" customFormat="1" ht="28.15" customHeight="1" x14ac:dyDescent="0.25"/>
    <row r="40" s="216" customFormat="1" ht="28.15" customHeight="1" x14ac:dyDescent="0.25"/>
    <row r="41" s="216" customFormat="1" ht="28.15" customHeight="1" x14ac:dyDescent="0.25"/>
    <row r="42" s="216" customFormat="1" ht="28.15" customHeight="1" x14ac:dyDescent="0.25"/>
    <row r="43" s="216" customFormat="1" ht="28.15" customHeight="1" x14ac:dyDescent="0.25"/>
    <row r="44" s="216" customFormat="1" ht="28.15" customHeight="1" x14ac:dyDescent="0.25"/>
    <row r="45" s="216" customFormat="1" ht="28.15" customHeight="1" x14ac:dyDescent="0.25"/>
    <row r="46" s="216" customFormat="1" ht="28.15" customHeight="1" x14ac:dyDescent="0.25"/>
    <row r="47" s="216" customFormat="1" ht="28.15" customHeight="1" x14ac:dyDescent="0.25"/>
    <row r="48" s="216" customFormat="1" ht="28.15" customHeight="1" x14ac:dyDescent="0.25"/>
    <row r="49" spans="1:39" s="216" customFormat="1" ht="28.15" customHeight="1" x14ac:dyDescent="0.25"/>
    <row r="50" spans="1:39" s="216" customFormat="1" ht="28.15" customHeight="1" x14ac:dyDescent="0.25"/>
    <row r="51" spans="1:39" s="216" customFormat="1" ht="28.15" customHeight="1" x14ac:dyDescent="0.25"/>
    <row r="52" spans="1:39" s="216" customFormat="1" ht="28.15" customHeight="1" x14ac:dyDescent="0.25"/>
    <row r="53" spans="1:39" s="216" customFormat="1" ht="28.15" customHeight="1" x14ac:dyDescent="0.25"/>
    <row r="54" spans="1:39" ht="28.15" customHeight="1" x14ac:dyDescent="0.25">
      <c r="A54" s="216"/>
      <c r="B54" s="216"/>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row>
    <row r="55" spans="1:39" ht="28.15" customHeight="1" x14ac:dyDescent="0.25">
      <c r="A55" s="216"/>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row>
    <row r="56" spans="1:39" ht="28.15" customHeight="1" x14ac:dyDescent="0.25">
      <c r="A56" s="216"/>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row>
    <row r="57" spans="1:39" ht="28.15" customHeight="1" x14ac:dyDescent="0.25">
      <c r="A57" s="216"/>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row>
    <row r="58" spans="1:39" ht="28.15" customHeight="1" x14ac:dyDescent="0.25">
      <c r="A58" s="216"/>
      <c r="B58" s="216"/>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row>
    <row r="59" spans="1:39" ht="28.15" customHeight="1" x14ac:dyDescent="0.25">
      <c r="A59" s="216"/>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row>
    <row r="60" spans="1:39" ht="28.15" customHeight="1" x14ac:dyDescent="0.25">
      <c r="A60" s="216"/>
      <c r="B60" s="216"/>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row>
    <row r="61" spans="1:39" ht="28.15" customHeight="1" x14ac:dyDescent="0.25">
      <c r="A61" s="216"/>
      <c r="B61" s="216"/>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row>
    <row r="62" spans="1:39" ht="28.15" customHeight="1" x14ac:dyDescent="0.25">
      <c r="A62" s="216"/>
      <c r="B62" s="216"/>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row>
    <row r="63" spans="1:39" ht="28.15" customHeight="1" x14ac:dyDescent="0.25">
      <c r="A63" s="216"/>
      <c r="B63" s="216"/>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row>
    <row r="64" spans="1:39" ht="28.15" customHeight="1" x14ac:dyDescent="0.2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row>
    <row r="65" spans="1:39" ht="28.15" customHeight="1" x14ac:dyDescent="0.25">
      <c r="A65" s="216"/>
      <c r="B65" s="216"/>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row>
    <row r="66" spans="1:39" ht="28.15" customHeight="1" x14ac:dyDescent="0.25">
      <c r="A66" s="216"/>
      <c r="B66" s="216"/>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row>
    <row r="67" spans="1:39" ht="28.15" customHeight="1" x14ac:dyDescent="0.25">
      <c r="A67" s="216"/>
      <c r="B67" s="216"/>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row>
    <row r="68" spans="1:39" ht="28.15" customHeight="1" x14ac:dyDescent="0.25">
      <c r="A68" s="216"/>
      <c r="B68" s="216"/>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row>
    <row r="69" spans="1:39" ht="28.15" customHeight="1" x14ac:dyDescent="0.25">
      <c r="A69" s="216"/>
      <c r="B69" s="216"/>
      <c r="C69" s="216"/>
      <c r="D69" s="216"/>
      <c r="E69" s="216"/>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row>
    <row r="70" spans="1:39" ht="28.15" customHeight="1" x14ac:dyDescent="0.25">
      <c r="A70" s="216"/>
      <c r="B70" s="216"/>
      <c r="C70" s="216"/>
      <c r="D70" s="216"/>
      <c r="E70" s="216"/>
      <c r="F70" s="216"/>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row>
    <row r="71" spans="1:39" ht="28.15" customHeight="1" x14ac:dyDescent="0.25">
      <c r="A71" s="216"/>
      <c r="B71" s="216"/>
      <c r="C71" s="216"/>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row>
    <row r="72" spans="1:39" ht="28.15" customHeight="1" x14ac:dyDescent="0.25">
      <c r="A72" s="216"/>
      <c r="B72" s="216"/>
      <c r="C72" s="216"/>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row>
    <row r="73" spans="1:39" ht="28.15" customHeight="1" x14ac:dyDescent="0.25">
      <c r="A73" s="216"/>
      <c r="B73" s="216"/>
      <c r="C73" s="216"/>
      <c r="D73" s="216"/>
      <c r="E73" s="216"/>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row>
    <row r="74" spans="1:39" ht="28.15" customHeight="1" x14ac:dyDescent="0.25">
      <c r="A74" s="216"/>
      <c r="B74" s="216"/>
      <c r="C74" s="216"/>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row>
    <row r="75" spans="1:39" ht="28.15" customHeight="1" x14ac:dyDescent="0.25">
      <c r="A75" s="216"/>
      <c r="B75" s="216"/>
      <c r="C75" s="216"/>
      <c r="D75" s="216"/>
      <c r="E75" s="216"/>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row>
    <row r="76" spans="1:39" ht="28.15" customHeight="1" x14ac:dyDescent="0.25">
      <c r="A76" s="216"/>
      <c r="B76" s="216"/>
      <c r="C76" s="216"/>
      <c r="D76" s="216"/>
      <c r="E76" s="216"/>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row>
    <row r="77" spans="1:39" ht="28.15" customHeight="1" x14ac:dyDescent="0.25">
      <c r="A77" s="216"/>
      <c r="B77" s="216"/>
      <c r="C77" s="216"/>
      <c r="D77" s="216"/>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6"/>
      <c r="AL77" s="216"/>
      <c r="AM77" s="216"/>
    </row>
    <row r="78" spans="1:39" ht="28.15" customHeight="1" x14ac:dyDescent="0.25">
      <c r="A78" s="216"/>
      <c r="B78" s="216"/>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row>
    <row r="79" spans="1:39" ht="28.15" customHeight="1" x14ac:dyDescent="0.25">
      <c r="A79" s="216"/>
      <c r="B79" s="216"/>
      <c r="C79" s="216"/>
      <c r="D79" s="216"/>
      <c r="E79" s="216"/>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row>
    <row r="80" spans="1:39" ht="28.15" customHeight="1" x14ac:dyDescent="0.25">
      <c r="A80" s="216"/>
      <c r="B80" s="216"/>
      <c r="C80" s="216"/>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row>
    <row r="81" spans="1:39" ht="28.15" customHeight="1" x14ac:dyDescent="0.25">
      <c r="A81" s="216"/>
      <c r="B81" s="216"/>
      <c r="C81" s="216"/>
      <c r="D81" s="216"/>
      <c r="E81" s="216"/>
      <c r="F81" s="216"/>
      <c r="G81" s="216"/>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row>
    <row r="82" spans="1:39" ht="28.15" customHeight="1" x14ac:dyDescent="0.25">
      <c r="A82" s="216"/>
      <c r="B82" s="216"/>
      <c r="C82" s="216"/>
      <c r="D82" s="216"/>
      <c r="E82" s="216"/>
      <c r="F82" s="216"/>
      <c r="G82" s="216"/>
      <c r="H82" s="216"/>
      <c r="I82" s="216"/>
      <c r="J82" s="216"/>
      <c r="K82" s="216"/>
      <c r="L82" s="216"/>
      <c r="M82" s="216"/>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6"/>
      <c r="AL82" s="216"/>
      <c r="AM82" s="216"/>
    </row>
    <row r="83" spans="1:39" ht="28.15" customHeight="1" x14ac:dyDescent="0.25">
      <c r="A83" s="216"/>
      <c r="B83" s="216"/>
      <c r="C83" s="216"/>
      <c r="D83" s="216"/>
      <c r="E83" s="216"/>
      <c r="F83" s="216"/>
      <c r="G83" s="216"/>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6"/>
    </row>
    <row r="84" spans="1:39" ht="28.15" customHeight="1" x14ac:dyDescent="0.25">
      <c r="A84" s="216"/>
      <c r="B84" s="216"/>
      <c r="C84" s="216"/>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row>
    <row r="85" spans="1:39" ht="28.15" customHeight="1" x14ac:dyDescent="0.25">
      <c r="A85" s="216"/>
      <c r="B85" s="216"/>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row>
    <row r="86" spans="1:39" ht="28.15" customHeight="1" x14ac:dyDescent="0.25">
      <c r="A86" s="216"/>
      <c r="B86" s="216"/>
      <c r="C86" s="216"/>
      <c r="D86" s="216"/>
      <c r="E86" s="216"/>
      <c r="F86" s="216"/>
      <c r="G86" s="216"/>
      <c r="H86" s="216"/>
      <c r="I86" s="216"/>
      <c r="J86" s="216"/>
      <c r="K86" s="216"/>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6"/>
      <c r="AL86" s="216"/>
      <c r="AM86" s="216"/>
    </row>
    <row r="87" spans="1:39" ht="28.15" customHeight="1" x14ac:dyDescent="0.25">
      <c r="A87" s="216"/>
      <c r="B87" s="216"/>
      <c r="C87" s="216"/>
      <c r="D87" s="216"/>
      <c r="E87" s="216"/>
      <c r="F87" s="216"/>
      <c r="G87" s="216"/>
      <c r="H87" s="216"/>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216"/>
      <c r="AL87" s="216"/>
      <c r="AM87" s="216"/>
    </row>
    <row r="88" spans="1:39" ht="28.15" customHeight="1" x14ac:dyDescent="0.25">
      <c r="A88" s="216"/>
      <c r="B88" s="216"/>
      <c r="C88" s="216"/>
      <c r="D88" s="216"/>
      <c r="E88" s="216"/>
      <c r="F88" s="216"/>
      <c r="G88" s="216"/>
      <c r="H88" s="216"/>
      <c r="I88" s="216"/>
      <c r="J88" s="216"/>
      <c r="K88" s="216"/>
      <c r="L88" s="216"/>
      <c r="M88" s="216"/>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216"/>
    </row>
    <row r="89" spans="1:39" ht="28.15" customHeight="1" x14ac:dyDescent="0.25">
      <c r="A89" s="216"/>
      <c r="B89" s="216"/>
      <c r="C89" s="216"/>
      <c r="D89" s="216"/>
      <c r="E89" s="216"/>
      <c r="F89" s="216"/>
      <c r="G89" s="216"/>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216"/>
      <c r="AL89" s="216"/>
      <c r="AM89" s="216"/>
    </row>
    <row r="90" spans="1:39" ht="28.15" customHeight="1" x14ac:dyDescent="0.25">
      <c r="A90" s="216"/>
      <c r="B90" s="216"/>
      <c r="C90" s="216"/>
      <c r="D90" s="216"/>
      <c r="E90" s="216"/>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216"/>
      <c r="AL90" s="216"/>
      <c r="AM90" s="216"/>
    </row>
    <row r="91" spans="1:39" ht="28.15" customHeight="1" x14ac:dyDescent="0.25">
      <c r="A91" s="216"/>
      <c r="B91" s="216"/>
      <c r="C91" s="216"/>
      <c r="D91" s="216"/>
      <c r="E91" s="216"/>
      <c r="F91" s="216"/>
      <c r="G91" s="216"/>
      <c r="H91" s="216"/>
      <c r="I91" s="216"/>
      <c r="J91" s="216"/>
      <c r="K91" s="216"/>
      <c r="L91" s="216"/>
      <c r="M91" s="216"/>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c r="AK91" s="216"/>
      <c r="AL91" s="216"/>
      <c r="AM91" s="216"/>
    </row>
    <row r="92" spans="1:39" ht="28.15" customHeight="1" x14ac:dyDescent="0.25">
      <c r="A92" s="216"/>
      <c r="B92" s="216"/>
      <c r="C92" s="216"/>
      <c r="D92" s="216"/>
      <c r="E92" s="216"/>
      <c r="F92" s="216"/>
      <c r="G92" s="216"/>
      <c r="H92" s="216"/>
      <c r="I92" s="216"/>
      <c r="J92" s="216"/>
      <c r="K92" s="216"/>
      <c r="L92" s="216"/>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row>
    <row r="93" spans="1:39" ht="28.15" customHeight="1" x14ac:dyDescent="0.25">
      <c r="A93" s="216"/>
      <c r="B93" s="216"/>
      <c r="C93" s="216"/>
      <c r="D93" s="216"/>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row>
    <row r="94" spans="1:39" ht="28.15" customHeight="1" x14ac:dyDescent="0.25">
      <c r="A94" s="216"/>
      <c r="B94" s="216"/>
      <c r="C94" s="216"/>
      <c r="D94" s="216"/>
      <c r="E94" s="216"/>
      <c r="F94" s="216"/>
      <c r="G94" s="216"/>
      <c r="H94" s="216"/>
      <c r="I94" s="216"/>
      <c r="J94" s="216"/>
      <c r="K94" s="216"/>
      <c r="L94" s="216"/>
      <c r="M94" s="216"/>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row>
    <row r="95" spans="1:39" ht="28.15" customHeight="1" x14ac:dyDescent="0.25">
      <c r="A95" s="216"/>
      <c r="B95" s="216"/>
      <c r="C95" s="216"/>
      <c r="D95" s="216"/>
      <c r="E95" s="216"/>
      <c r="F95" s="216"/>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row>
    <row r="96" spans="1:39" ht="28.15" customHeight="1" x14ac:dyDescent="0.25">
      <c r="A96" s="216"/>
      <c r="B96" s="216"/>
      <c r="C96" s="216"/>
      <c r="D96" s="216"/>
      <c r="E96" s="216"/>
      <c r="F96" s="216"/>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row>
    <row r="97" spans="1:39" ht="28.15" customHeight="1" x14ac:dyDescent="0.25">
      <c r="A97" s="216"/>
      <c r="B97" s="216"/>
      <c r="C97" s="216"/>
      <c r="D97" s="216"/>
      <c r="E97" s="216"/>
      <c r="F97" s="216"/>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row>
    <row r="98" spans="1:39" ht="28.15" customHeight="1" x14ac:dyDescent="0.25">
      <c r="A98" s="216"/>
      <c r="B98" s="216"/>
      <c r="C98" s="216"/>
      <c r="D98" s="216"/>
      <c r="E98" s="216"/>
      <c r="F98" s="216"/>
      <c r="G98" s="216"/>
      <c r="H98" s="216"/>
      <c r="I98" s="216"/>
      <c r="J98" s="216"/>
      <c r="K98" s="216"/>
      <c r="L98" s="216"/>
      <c r="M98" s="216"/>
      <c r="N98" s="216"/>
      <c r="O98" s="216"/>
      <c r="P98" s="216"/>
      <c r="Q98" s="216"/>
      <c r="R98" s="216"/>
      <c r="S98" s="216"/>
      <c r="T98" s="216"/>
      <c r="U98" s="216"/>
      <c r="V98" s="216"/>
      <c r="W98" s="216"/>
      <c r="X98" s="216"/>
      <c r="Y98" s="216"/>
      <c r="Z98" s="216"/>
      <c r="AA98" s="216"/>
      <c r="AB98" s="216"/>
      <c r="AC98" s="216"/>
      <c r="AD98" s="216"/>
      <c r="AE98" s="216"/>
      <c r="AF98" s="216"/>
      <c r="AG98" s="216"/>
      <c r="AH98" s="216"/>
      <c r="AI98" s="216"/>
      <c r="AJ98" s="216"/>
      <c r="AK98" s="216"/>
      <c r="AL98" s="216"/>
      <c r="AM98" s="216"/>
    </row>
    <row r="99" spans="1:39" ht="28.15" customHeight="1" x14ac:dyDescent="0.25">
      <c r="A99" s="216"/>
      <c r="B99" s="216"/>
      <c r="C99" s="216"/>
      <c r="D99" s="216"/>
      <c r="E99" s="216"/>
      <c r="F99" s="216"/>
      <c r="G99" s="216"/>
      <c r="H99" s="216"/>
      <c r="I99" s="216"/>
      <c r="J99" s="216"/>
      <c r="K99" s="216"/>
      <c r="L99" s="216"/>
      <c r="M99" s="216"/>
      <c r="N99" s="216"/>
      <c r="O99" s="216"/>
      <c r="P99" s="216"/>
      <c r="Q99" s="216"/>
      <c r="R99" s="216"/>
      <c r="S99" s="216"/>
      <c r="T99" s="216"/>
      <c r="U99" s="216"/>
      <c r="V99" s="216"/>
      <c r="W99" s="216"/>
      <c r="X99" s="216"/>
      <c r="Y99" s="216"/>
      <c r="Z99" s="216"/>
      <c r="AA99" s="216"/>
      <c r="AB99" s="216"/>
      <c r="AC99" s="216"/>
      <c r="AD99" s="216"/>
      <c r="AE99" s="216"/>
      <c r="AF99" s="216"/>
      <c r="AG99" s="216"/>
      <c r="AH99" s="216"/>
      <c r="AI99" s="216"/>
      <c r="AJ99" s="216"/>
      <c r="AK99" s="216"/>
      <c r="AL99" s="216"/>
      <c r="AM99" s="216"/>
    </row>
    <row r="100" spans="1:39" ht="28.15" customHeight="1" x14ac:dyDescent="0.25">
      <c r="A100" s="216"/>
      <c r="B100" s="216"/>
      <c r="C100" s="216"/>
      <c r="D100" s="216"/>
      <c r="E100" s="216"/>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row>
    <row r="101" spans="1:39" ht="28.15" customHeight="1" x14ac:dyDescent="0.25">
      <c r="A101" s="216"/>
      <c r="B101" s="216"/>
      <c r="C101" s="216"/>
      <c r="D101" s="216"/>
      <c r="E101" s="216"/>
      <c r="F101" s="216"/>
      <c r="G101" s="216"/>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row>
    <row r="102" spans="1:39" ht="28.15" customHeight="1" x14ac:dyDescent="0.25">
      <c r="A102" s="216"/>
      <c r="B102" s="216"/>
      <c r="C102" s="216"/>
      <c r="D102" s="216"/>
      <c r="E102" s="216"/>
      <c r="F102" s="216"/>
      <c r="G102" s="216"/>
      <c r="H102" s="216"/>
      <c r="I102" s="216"/>
      <c r="J102" s="216"/>
      <c r="K102" s="216"/>
      <c r="L102" s="216"/>
      <c r="M102" s="216"/>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c r="AM102" s="216"/>
    </row>
    <row r="103" spans="1:39" ht="28.15" customHeight="1" x14ac:dyDescent="0.25">
      <c r="A103" s="216"/>
      <c r="B103" s="216"/>
      <c r="C103" s="216"/>
      <c r="D103" s="216"/>
      <c r="E103" s="216"/>
      <c r="F103" s="216"/>
      <c r="G103" s="216"/>
      <c r="H103" s="216"/>
      <c r="I103" s="216"/>
      <c r="J103" s="216"/>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row>
    <row r="104" spans="1:39" ht="28.15" customHeight="1" x14ac:dyDescent="0.25">
      <c r="A104" s="216"/>
      <c r="B104" s="216"/>
      <c r="C104" s="216"/>
      <c r="D104" s="216"/>
      <c r="E104" s="216"/>
      <c r="F104" s="216"/>
      <c r="G104" s="216"/>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row>
    <row r="105" spans="1:39" ht="28.15" customHeight="1" x14ac:dyDescent="0.2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row>
    <row r="106" spans="1:39" ht="28.15" customHeight="1" x14ac:dyDescent="0.25">
      <c r="A106" s="216"/>
      <c r="B106" s="216"/>
      <c r="C106" s="216"/>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row>
    <row r="107" spans="1:39" ht="28.15" customHeight="1" x14ac:dyDescent="0.25">
      <c r="A107" s="216"/>
      <c r="B107" s="216"/>
      <c r="C107" s="216"/>
      <c r="D107" s="216"/>
      <c r="E107" s="216"/>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16"/>
      <c r="AK107" s="216"/>
      <c r="AL107" s="216"/>
      <c r="AM107" s="216"/>
    </row>
    <row r="108" spans="1:39" ht="28.15" customHeight="1" x14ac:dyDescent="0.25">
      <c r="A108" s="216"/>
      <c r="B108" s="216"/>
      <c r="C108" s="216"/>
      <c r="D108" s="216"/>
      <c r="E108" s="216"/>
      <c r="F108" s="216"/>
      <c r="G108" s="216"/>
      <c r="H108" s="216"/>
      <c r="I108" s="216"/>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row>
    <row r="109" spans="1:39" ht="28.15" customHeight="1" x14ac:dyDescent="0.25">
      <c r="A109" s="216"/>
      <c r="B109" s="216"/>
      <c r="C109" s="216"/>
      <c r="D109" s="216"/>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row>
    <row r="110" spans="1:39" ht="28.15" customHeight="1" x14ac:dyDescent="0.25">
      <c r="A110" s="216"/>
      <c r="B110" s="216"/>
      <c r="C110" s="216"/>
      <c r="D110" s="216"/>
      <c r="E110" s="216"/>
      <c r="F110" s="216"/>
      <c r="G110" s="216"/>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row>
    <row r="111" spans="1:39" ht="28.15" customHeight="1" x14ac:dyDescent="0.25">
      <c r="A111" s="216"/>
      <c r="B111" s="216"/>
      <c r="C111" s="216"/>
      <c r="D111" s="216"/>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6"/>
      <c r="AK111" s="216"/>
      <c r="AL111" s="216"/>
      <c r="AM111" s="216"/>
    </row>
    <row r="112" spans="1:39" ht="28.15" customHeight="1" x14ac:dyDescent="0.25">
      <c r="A112" s="216"/>
      <c r="B112" s="216"/>
      <c r="C112" s="216"/>
      <c r="D112" s="216"/>
      <c r="E112" s="216"/>
      <c r="F112" s="216"/>
      <c r="G112" s="216"/>
      <c r="H112" s="216"/>
      <c r="I112" s="216"/>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c r="AI112" s="216"/>
      <c r="AJ112" s="216"/>
      <c r="AK112" s="216"/>
      <c r="AL112" s="216"/>
      <c r="AM112" s="216"/>
    </row>
    <row r="113" spans="1:39" ht="28.15" customHeight="1" x14ac:dyDescent="0.25">
      <c r="A113" s="216"/>
      <c r="B113" s="216"/>
      <c r="C113" s="216"/>
      <c r="D113" s="216"/>
      <c r="E113" s="216"/>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c r="AI113" s="216"/>
      <c r="AJ113" s="216"/>
      <c r="AK113" s="216"/>
      <c r="AL113" s="216"/>
      <c r="AM113" s="216"/>
    </row>
    <row r="114" spans="1:39" ht="28.15" customHeight="1" x14ac:dyDescent="0.25">
      <c r="A114" s="216"/>
      <c r="B114" s="216"/>
      <c r="C114" s="216"/>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c r="AI114" s="216"/>
      <c r="AJ114" s="216"/>
      <c r="AK114" s="216"/>
      <c r="AL114" s="216"/>
      <c r="AM114" s="216"/>
    </row>
    <row r="115" spans="1:39" ht="28.15" customHeight="1" x14ac:dyDescent="0.25">
      <c r="A115" s="216"/>
      <c r="B115" s="216"/>
      <c r="C115" s="216"/>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c r="AI115" s="216"/>
      <c r="AJ115" s="216"/>
      <c r="AK115" s="216"/>
      <c r="AL115" s="216"/>
      <c r="AM115" s="216"/>
    </row>
    <row r="116" spans="1:39" ht="28.15" customHeight="1" x14ac:dyDescent="0.25">
      <c r="A116" s="216"/>
      <c r="B116" s="216"/>
      <c r="C116" s="216"/>
      <c r="D116" s="216"/>
      <c r="E116" s="216"/>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216"/>
      <c r="AL116" s="216"/>
      <c r="AM116" s="216"/>
    </row>
    <row r="117" spans="1:39" ht="28.15" customHeight="1" x14ac:dyDescent="0.25">
      <c r="A117" s="216"/>
      <c r="B117" s="216"/>
      <c r="C117" s="216"/>
      <c r="D117" s="216"/>
      <c r="E117" s="216"/>
      <c r="F117" s="216"/>
      <c r="G117" s="216"/>
      <c r="H117" s="216"/>
      <c r="I117" s="216"/>
      <c r="J117" s="216"/>
      <c r="K117" s="216"/>
      <c r="L117" s="216"/>
      <c r="M117" s="216"/>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c r="AI117" s="216"/>
      <c r="AJ117" s="216"/>
      <c r="AK117" s="216"/>
      <c r="AL117" s="216"/>
      <c r="AM117" s="216"/>
    </row>
    <row r="118" spans="1:39" ht="28.15" customHeight="1" x14ac:dyDescent="0.25">
      <c r="A118" s="216"/>
      <c r="B118" s="216"/>
      <c r="C118" s="216"/>
      <c r="D118" s="216"/>
      <c r="E118" s="216"/>
      <c r="F118" s="216"/>
      <c r="G118" s="216"/>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c r="AK118" s="216"/>
      <c r="AL118" s="216"/>
      <c r="AM118" s="216"/>
    </row>
    <row r="119" spans="1:39" ht="28.15" customHeight="1" x14ac:dyDescent="0.25">
      <c r="A119" s="216"/>
      <c r="B119" s="216"/>
      <c r="C119" s="216"/>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6"/>
      <c r="AM119" s="216"/>
    </row>
    <row r="120" spans="1:39" ht="28.15" customHeight="1" x14ac:dyDescent="0.25">
      <c r="A120" s="216"/>
      <c r="B120" s="216"/>
      <c r="C120" s="216"/>
      <c r="D120" s="216"/>
      <c r="E120" s="216"/>
      <c r="F120" s="216"/>
      <c r="G120" s="216"/>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c r="AK120" s="216"/>
      <c r="AL120" s="216"/>
      <c r="AM120" s="216"/>
    </row>
    <row r="121" spans="1:39" ht="28.15" customHeight="1" x14ac:dyDescent="0.25">
      <c r="A121" s="216"/>
      <c r="B121" s="216"/>
      <c r="C121" s="216"/>
      <c r="D121" s="216"/>
      <c r="E121" s="216"/>
      <c r="F121" s="216"/>
      <c r="G121" s="216"/>
      <c r="H121" s="216"/>
      <c r="I121" s="216"/>
      <c r="J121" s="216"/>
      <c r="K121" s="216"/>
      <c r="L121" s="216"/>
      <c r="M121" s="216"/>
      <c r="N121" s="216"/>
      <c r="O121" s="216"/>
      <c r="P121" s="216"/>
      <c r="Q121" s="216"/>
      <c r="R121" s="216"/>
      <c r="S121" s="216"/>
      <c r="T121" s="216"/>
      <c r="U121" s="216"/>
      <c r="V121" s="216"/>
      <c r="W121" s="216"/>
      <c r="X121" s="216"/>
      <c r="Y121" s="216"/>
      <c r="Z121" s="216"/>
      <c r="AA121" s="216"/>
      <c r="AB121" s="216"/>
      <c r="AC121" s="216"/>
      <c r="AD121" s="216"/>
      <c r="AE121" s="216"/>
      <c r="AF121" s="216"/>
      <c r="AG121" s="216"/>
      <c r="AH121" s="216"/>
      <c r="AI121" s="216"/>
      <c r="AJ121" s="216"/>
      <c r="AK121" s="216"/>
      <c r="AL121" s="216"/>
      <c r="AM121" s="216"/>
    </row>
    <row r="122" spans="1:39" ht="28.15" customHeight="1" x14ac:dyDescent="0.25">
      <c r="A122" s="216"/>
      <c r="B122" s="216"/>
      <c r="C122" s="216"/>
      <c r="D122" s="216"/>
      <c r="E122" s="216"/>
      <c r="F122" s="216"/>
      <c r="G122" s="216"/>
      <c r="H122" s="216"/>
      <c r="I122" s="216"/>
      <c r="J122" s="216"/>
      <c r="K122" s="216"/>
      <c r="L122" s="216"/>
      <c r="M122" s="216"/>
      <c r="N122" s="216"/>
      <c r="O122" s="216"/>
      <c r="P122" s="216"/>
      <c r="Q122" s="216"/>
      <c r="R122" s="216"/>
      <c r="S122" s="216"/>
      <c r="T122" s="216"/>
      <c r="U122" s="216"/>
      <c r="V122" s="216"/>
      <c r="W122" s="216"/>
      <c r="X122" s="216"/>
      <c r="Y122" s="216"/>
      <c r="Z122" s="216"/>
      <c r="AA122" s="216"/>
      <c r="AB122" s="216"/>
      <c r="AC122" s="216"/>
      <c r="AD122" s="216"/>
      <c r="AE122" s="216"/>
      <c r="AF122" s="216"/>
      <c r="AG122" s="216"/>
      <c r="AH122" s="216"/>
      <c r="AI122" s="216"/>
      <c r="AJ122" s="216"/>
      <c r="AK122" s="216"/>
      <c r="AL122" s="216"/>
      <c r="AM122" s="216"/>
    </row>
    <row r="123" spans="1:39" ht="28.15" customHeight="1" x14ac:dyDescent="0.25">
      <c r="A123" s="216"/>
      <c r="B123" s="216"/>
      <c r="C123" s="216"/>
      <c r="D123" s="216"/>
      <c r="E123" s="216"/>
      <c r="F123" s="216"/>
      <c r="G123" s="216"/>
      <c r="H123" s="216"/>
      <c r="I123" s="216"/>
      <c r="J123" s="216"/>
      <c r="K123" s="216"/>
      <c r="L123" s="216"/>
      <c r="M123" s="216"/>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216"/>
      <c r="AJ123" s="216"/>
      <c r="AK123" s="216"/>
      <c r="AL123" s="216"/>
      <c r="AM123" s="216"/>
    </row>
    <row r="124" spans="1:39" ht="28.15" customHeight="1" x14ac:dyDescent="0.25">
      <c r="A124" s="216"/>
      <c r="B124" s="216"/>
      <c r="C124" s="216"/>
      <c r="D124" s="216"/>
      <c r="E124" s="216"/>
      <c r="F124" s="216"/>
      <c r="G124" s="216"/>
      <c r="H124" s="216"/>
      <c r="I124" s="216"/>
      <c r="J124" s="216"/>
      <c r="K124" s="216"/>
      <c r="L124" s="216"/>
      <c r="M124" s="216"/>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row>
    <row r="125" spans="1:39" ht="28.15" customHeight="1" x14ac:dyDescent="0.25">
      <c r="A125" s="216"/>
      <c r="B125" s="216"/>
      <c r="C125" s="216"/>
      <c r="D125" s="216"/>
      <c r="E125" s="216"/>
      <c r="F125" s="216"/>
      <c r="G125" s="216"/>
      <c r="H125" s="216"/>
      <c r="I125" s="216"/>
      <c r="J125" s="216"/>
      <c r="K125" s="216"/>
      <c r="L125" s="216"/>
      <c r="M125" s="216"/>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row>
    <row r="126" spans="1:39" ht="28.15" customHeight="1" x14ac:dyDescent="0.25">
      <c r="A126" s="216"/>
      <c r="B126" s="216"/>
      <c r="C126" s="216"/>
      <c r="D126" s="216"/>
      <c r="E126" s="216"/>
      <c r="F126" s="216"/>
      <c r="G126" s="216"/>
      <c r="H126" s="216"/>
      <c r="I126" s="216"/>
      <c r="J126" s="216"/>
      <c r="K126" s="216"/>
      <c r="L126" s="216"/>
      <c r="M126" s="216"/>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row>
    <row r="127" spans="1:39" ht="28.15" customHeight="1" x14ac:dyDescent="0.25">
      <c r="A127" s="216"/>
      <c r="B127" s="216"/>
      <c r="C127" s="216"/>
      <c r="D127" s="216"/>
      <c r="E127" s="216"/>
      <c r="F127" s="216"/>
      <c r="G127" s="216"/>
      <c r="H127" s="216"/>
      <c r="I127" s="216"/>
      <c r="J127" s="216"/>
      <c r="K127" s="216"/>
      <c r="L127" s="216"/>
      <c r="M127" s="216"/>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row>
    <row r="128" spans="1:39" ht="28.15" customHeight="1" x14ac:dyDescent="0.25">
      <c r="A128" s="216"/>
      <c r="B128" s="216"/>
      <c r="C128" s="216"/>
      <c r="D128" s="216"/>
      <c r="E128" s="216"/>
      <c r="F128" s="216"/>
      <c r="G128" s="216"/>
      <c r="H128" s="216"/>
      <c r="I128" s="216"/>
      <c r="J128" s="216"/>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row>
    <row r="129" spans="1:39" ht="28.15" customHeight="1" x14ac:dyDescent="0.25">
      <c r="A129" s="216"/>
      <c r="B129" s="216"/>
      <c r="C129" s="216"/>
      <c r="D129" s="216"/>
      <c r="E129" s="216"/>
      <c r="F129" s="216"/>
      <c r="G129" s="216"/>
      <c r="H129" s="216"/>
      <c r="I129" s="216"/>
      <c r="J129" s="216"/>
      <c r="K129" s="216"/>
      <c r="L129" s="216"/>
      <c r="M129" s="216"/>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16"/>
      <c r="AJ129" s="216"/>
      <c r="AK129" s="216"/>
      <c r="AL129" s="216"/>
      <c r="AM129" s="216"/>
    </row>
    <row r="130" spans="1:39" ht="28.15" customHeight="1" x14ac:dyDescent="0.25">
      <c r="A130" s="216"/>
      <c r="B130" s="216"/>
      <c r="C130" s="216"/>
      <c r="D130" s="216"/>
      <c r="E130" s="216"/>
      <c r="F130" s="216"/>
      <c r="G130" s="216"/>
      <c r="H130" s="216"/>
      <c r="I130" s="216"/>
      <c r="J130" s="216"/>
      <c r="K130" s="216"/>
      <c r="L130" s="216"/>
      <c r="M130" s="216"/>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6"/>
    </row>
    <row r="131" spans="1:39" ht="28.15" customHeight="1" x14ac:dyDescent="0.25">
      <c r="A131" s="216"/>
      <c r="B131" s="216"/>
      <c r="C131" s="216"/>
      <c r="D131" s="216"/>
      <c r="E131" s="216"/>
      <c r="F131" s="216"/>
      <c r="G131" s="216"/>
      <c r="H131" s="216"/>
      <c r="I131" s="216"/>
      <c r="J131" s="216"/>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6"/>
    </row>
    <row r="132" spans="1:39" ht="28.15" customHeight="1" x14ac:dyDescent="0.25">
      <c r="A132" s="216"/>
      <c r="B132" s="216"/>
      <c r="C132" s="216"/>
      <c r="D132" s="216"/>
      <c r="E132" s="216"/>
      <c r="F132" s="216"/>
      <c r="G132" s="216"/>
      <c r="H132" s="216"/>
      <c r="I132" s="216"/>
      <c r="J132" s="216"/>
      <c r="K132" s="216"/>
      <c r="L132" s="216"/>
      <c r="M132" s="216"/>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16"/>
      <c r="AJ132" s="216"/>
      <c r="AK132" s="216"/>
      <c r="AL132" s="216"/>
      <c r="AM132" s="216"/>
    </row>
    <row r="133" spans="1:39" ht="28.15" customHeight="1" x14ac:dyDescent="0.25">
      <c r="A133" s="216"/>
      <c r="B133" s="216"/>
      <c r="C133" s="216"/>
      <c r="D133" s="216"/>
      <c r="E133" s="216"/>
      <c r="F133" s="216"/>
      <c r="G133" s="216"/>
      <c r="H133" s="216"/>
      <c r="I133" s="216"/>
      <c r="J133" s="216"/>
      <c r="K133" s="216"/>
      <c r="L133" s="216"/>
      <c r="M133" s="216"/>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c r="AI133" s="216"/>
      <c r="AJ133" s="216"/>
      <c r="AK133" s="216"/>
      <c r="AL133" s="216"/>
      <c r="AM133" s="216"/>
    </row>
    <row r="134" spans="1:39" ht="28.15" customHeight="1" x14ac:dyDescent="0.25">
      <c r="A134" s="216"/>
      <c r="B134" s="216"/>
      <c r="C134" s="216"/>
      <c r="D134" s="216"/>
      <c r="E134" s="216"/>
      <c r="F134" s="216"/>
      <c r="G134" s="216"/>
      <c r="H134" s="216"/>
      <c r="I134" s="216"/>
      <c r="J134" s="216"/>
      <c r="K134" s="216"/>
      <c r="L134" s="216"/>
      <c r="M134" s="216"/>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216"/>
      <c r="AK134" s="216"/>
      <c r="AL134" s="216"/>
      <c r="AM134" s="216"/>
    </row>
    <row r="135" spans="1:39" ht="28.15" customHeight="1" x14ac:dyDescent="0.25">
      <c r="A135" s="216"/>
      <c r="B135" s="216"/>
      <c r="C135" s="216"/>
      <c r="D135" s="216"/>
      <c r="E135" s="216"/>
      <c r="F135" s="216"/>
      <c r="G135" s="216"/>
      <c r="H135" s="216"/>
      <c r="I135" s="216"/>
      <c r="J135" s="216"/>
      <c r="K135" s="216"/>
      <c r="L135" s="216"/>
      <c r="M135" s="216"/>
      <c r="N135" s="216"/>
      <c r="O135" s="216"/>
      <c r="P135" s="216"/>
      <c r="Q135" s="216"/>
      <c r="R135" s="216"/>
      <c r="S135" s="216"/>
      <c r="T135" s="216"/>
      <c r="U135" s="216"/>
      <c r="V135" s="216"/>
      <c r="W135" s="216"/>
      <c r="X135" s="216"/>
      <c r="Y135" s="216"/>
      <c r="Z135" s="216"/>
      <c r="AA135" s="216"/>
      <c r="AB135" s="216"/>
      <c r="AC135" s="216"/>
      <c r="AD135" s="216"/>
      <c r="AE135" s="216"/>
      <c r="AF135" s="216"/>
      <c r="AG135" s="216"/>
      <c r="AH135" s="216"/>
      <c r="AI135" s="216"/>
      <c r="AJ135" s="216"/>
      <c r="AK135" s="216"/>
      <c r="AL135" s="216"/>
      <c r="AM135" s="216"/>
    </row>
    <row r="136" spans="1:39" ht="28.15" customHeight="1" x14ac:dyDescent="0.25">
      <c r="A136" s="216"/>
      <c r="B136" s="216"/>
      <c r="C136" s="216"/>
      <c r="D136" s="216"/>
      <c r="E136" s="216"/>
      <c r="F136" s="216"/>
      <c r="G136" s="216"/>
      <c r="H136" s="216"/>
      <c r="I136" s="216"/>
      <c r="J136" s="216"/>
      <c r="K136" s="216"/>
      <c r="L136" s="216"/>
      <c r="M136" s="216"/>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16"/>
      <c r="AK136" s="216"/>
      <c r="AL136" s="216"/>
      <c r="AM136" s="216"/>
    </row>
    <row r="137" spans="1:39" ht="28.15" customHeight="1" x14ac:dyDescent="0.25">
      <c r="A137" s="216"/>
      <c r="B137" s="216"/>
      <c r="C137" s="216"/>
      <c r="D137" s="216"/>
      <c r="E137" s="216"/>
      <c r="F137" s="216"/>
      <c r="G137" s="216"/>
      <c r="H137" s="216"/>
      <c r="I137" s="216"/>
      <c r="J137" s="216"/>
      <c r="K137" s="216"/>
      <c r="L137" s="216"/>
      <c r="M137" s="216"/>
      <c r="N137" s="216"/>
      <c r="O137" s="216"/>
      <c r="P137" s="216"/>
      <c r="Q137" s="216"/>
      <c r="R137" s="216"/>
      <c r="S137" s="216"/>
      <c r="T137" s="216"/>
      <c r="U137" s="216"/>
      <c r="V137" s="216"/>
      <c r="W137" s="216"/>
      <c r="X137" s="216"/>
      <c r="Y137" s="216"/>
      <c r="Z137" s="216"/>
      <c r="AA137" s="216"/>
      <c r="AB137" s="216"/>
      <c r="AC137" s="216"/>
      <c r="AD137" s="216"/>
      <c r="AE137" s="216"/>
      <c r="AF137" s="216"/>
      <c r="AG137" s="216"/>
      <c r="AH137" s="216"/>
      <c r="AI137" s="216"/>
      <c r="AJ137" s="216"/>
      <c r="AK137" s="216"/>
      <c r="AL137" s="216"/>
      <c r="AM137" s="216"/>
    </row>
    <row r="138" spans="1:39" ht="28.15" customHeight="1" x14ac:dyDescent="0.25">
      <c r="A138" s="216"/>
      <c r="B138" s="216"/>
      <c r="C138" s="216"/>
      <c r="D138" s="216"/>
      <c r="E138" s="216"/>
      <c r="F138" s="216"/>
      <c r="G138" s="216"/>
      <c r="H138" s="216"/>
      <c r="I138" s="216"/>
      <c r="J138" s="216"/>
      <c r="K138" s="216"/>
      <c r="L138" s="216"/>
      <c r="M138" s="216"/>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6"/>
      <c r="AM138" s="216"/>
    </row>
    <row r="139" spans="1:39" ht="28.15" customHeight="1" x14ac:dyDescent="0.25">
      <c r="A139" s="216"/>
      <c r="B139" s="216"/>
      <c r="C139" s="216"/>
      <c r="D139" s="216"/>
      <c r="E139" s="216"/>
      <c r="F139" s="216"/>
      <c r="G139" s="216"/>
      <c r="H139" s="216"/>
      <c r="I139" s="216"/>
      <c r="J139" s="216"/>
      <c r="K139" s="216"/>
      <c r="L139" s="216"/>
      <c r="M139" s="216"/>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16"/>
      <c r="AK139" s="216"/>
      <c r="AL139" s="216"/>
      <c r="AM139" s="216"/>
    </row>
    <row r="140" spans="1:39" ht="28.15" customHeight="1" x14ac:dyDescent="0.25">
      <c r="A140" s="216"/>
      <c r="B140" s="216"/>
      <c r="C140" s="216"/>
      <c r="D140" s="216"/>
      <c r="E140" s="216"/>
      <c r="F140" s="216"/>
      <c r="G140" s="216"/>
      <c r="H140" s="216"/>
      <c r="I140" s="216"/>
      <c r="J140" s="216"/>
      <c r="K140" s="216"/>
      <c r="L140" s="216"/>
      <c r="M140" s="216"/>
      <c r="N140" s="216"/>
      <c r="O140" s="216"/>
      <c r="P140" s="216"/>
      <c r="Q140" s="216"/>
      <c r="R140" s="216"/>
      <c r="S140" s="216"/>
      <c r="T140" s="216"/>
      <c r="U140" s="216"/>
      <c r="V140" s="216"/>
      <c r="W140" s="216"/>
      <c r="X140" s="216"/>
      <c r="Y140" s="216"/>
      <c r="Z140" s="216"/>
      <c r="AA140" s="216"/>
      <c r="AB140" s="216"/>
      <c r="AC140" s="216"/>
      <c r="AD140" s="216"/>
      <c r="AE140" s="216"/>
      <c r="AF140" s="216"/>
      <c r="AG140" s="216"/>
      <c r="AH140" s="216"/>
      <c r="AI140" s="216"/>
      <c r="AJ140" s="216"/>
      <c r="AK140" s="216"/>
      <c r="AL140" s="216"/>
      <c r="AM140" s="216"/>
    </row>
    <row r="141" spans="1:39" ht="28.15" customHeight="1" x14ac:dyDescent="0.25">
      <c r="A141" s="216"/>
      <c r="B141" s="216"/>
      <c r="C141" s="216"/>
      <c r="D141" s="216"/>
      <c r="E141" s="216"/>
      <c r="F141" s="216"/>
      <c r="G141" s="216"/>
      <c r="H141" s="216"/>
      <c r="I141" s="216"/>
      <c r="J141" s="216"/>
      <c r="K141" s="216"/>
      <c r="L141" s="216"/>
      <c r="M141" s="216"/>
      <c r="N141" s="216"/>
      <c r="O141" s="216"/>
      <c r="P141" s="216"/>
      <c r="Q141" s="216"/>
      <c r="R141" s="216"/>
      <c r="S141" s="216"/>
      <c r="T141" s="216"/>
      <c r="U141" s="216"/>
      <c r="V141" s="216"/>
      <c r="W141" s="216"/>
      <c r="X141" s="216"/>
      <c r="Y141" s="216"/>
      <c r="Z141" s="216"/>
      <c r="AA141" s="216"/>
      <c r="AB141" s="216"/>
      <c r="AC141" s="216"/>
      <c r="AD141" s="216"/>
      <c r="AE141" s="216"/>
      <c r="AF141" s="216"/>
      <c r="AG141" s="216"/>
      <c r="AH141" s="216"/>
      <c r="AI141" s="216"/>
      <c r="AJ141" s="216"/>
      <c r="AK141" s="216"/>
      <c r="AL141" s="216"/>
      <c r="AM141" s="216"/>
    </row>
    <row r="142" spans="1:39" ht="28.15" customHeight="1" x14ac:dyDescent="0.25">
      <c r="A142" s="216"/>
      <c r="B142" s="216"/>
      <c r="C142" s="216"/>
      <c r="D142" s="216"/>
      <c r="E142" s="216"/>
      <c r="F142" s="216"/>
      <c r="G142" s="216"/>
      <c r="H142" s="216"/>
      <c r="I142" s="216"/>
      <c r="J142" s="216"/>
      <c r="K142" s="216"/>
      <c r="L142" s="216"/>
      <c r="M142" s="216"/>
      <c r="N142" s="216"/>
      <c r="O142" s="216"/>
      <c r="P142" s="216"/>
      <c r="Q142" s="216"/>
      <c r="R142" s="216"/>
      <c r="S142" s="216"/>
      <c r="T142" s="216"/>
      <c r="U142" s="216"/>
      <c r="V142" s="216"/>
      <c r="W142" s="216"/>
      <c r="X142" s="216"/>
      <c r="Y142" s="216"/>
      <c r="Z142" s="216"/>
      <c r="AA142" s="216"/>
      <c r="AB142" s="216"/>
      <c r="AC142" s="216"/>
      <c r="AD142" s="216"/>
      <c r="AE142" s="216"/>
      <c r="AF142" s="216"/>
      <c r="AG142" s="216"/>
      <c r="AH142" s="216"/>
      <c r="AI142" s="216"/>
      <c r="AJ142" s="216"/>
      <c r="AK142" s="216"/>
      <c r="AL142" s="216"/>
      <c r="AM142" s="216"/>
    </row>
    <row r="143" spans="1:39" ht="28.15" customHeight="1" x14ac:dyDescent="0.25">
      <c r="A143" s="216"/>
      <c r="B143" s="216"/>
      <c r="C143" s="216"/>
      <c r="D143" s="216"/>
      <c r="E143" s="216"/>
      <c r="F143" s="216"/>
      <c r="G143" s="216"/>
      <c r="H143" s="216"/>
      <c r="I143" s="216"/>
      <c r="J143" s="216"/>
      <c r="K143" s="216"/>
      <c r="L143" s="216"/>
      <c r="M143" s="216"/>
      <c r="N143" s="216"/>
      <c r="O143" s="216"/>
      <c r="P143" s="216"/>
      <c r="Q143" s="216"/>
      <c r="R143" s="216"/>
      <c r="S143" s="216"/>
      <c r="T143" s="216"/>
      <c r="U143" s="216"/>
      <c r="V143" s="216"/>
      <c r="W143" s="216"/>
      <c r="X143" s="216"/>
      <c r="Y143" s="216"/>
      <c r="Z143" s="216"/>
      <c r="AA143" s="216"/>
      <c r="AB143" s="216"/>
      <c r="AC143" s="216"/>
      <c r="AD143" s="216"/>
      <c r="AE143" s="216"/>
      <c r="AF143" s="216"/>
      <c r="AG143" s="216"/>
      <c r="AH143" s="216"/>
      <c r="AI143" s="216"/>
      <c r="AJ143" s="216"/>
      <c r="AK143" s="216"/>
      <c r="AL143" s="216"/>
      <c r="AM143" s="216"/>
    </row>
    <row r="144" spans="1:39" ht="28.15" customHeight="1" x14ac:dyDescent="0.25">
      <c r="A144" s="216"/>
      <c r="B144" s="216"/>
      <c r="C144" s="216"/>
      <c r="D144" s="216"/>
      <c r="E144" s="216"/>
      <c r="F144" s="216"/>
      <c r="G144" s="216"/>
      <c r="H144" s="216"/>
      <c r="I144" s="216"/>
      <c r="J144" s="216"/>
      <c r="K144" s="216"/>
      <c r="L144" s="216"/>
      <c r="M144" s="216"/>
      <c r="N144" s="216"/>
      <c r="O144" s="216"/>
      <c r="P144" s="216"/>
      <c r="Q144" s="216"/>
      <c r="R144" s="216"/>
      <c r="S144" s="216"/>
      <c r="T144" s="216"/>
      <c r="U144" s="216"/>
      <c r="V144" s="216"/>
      <c r="W144" s="216"/>
      <c r="X144" s="216"/>
      <c r="Y144" s="216"/>
      <c r="Z144" s="216"/>
      <c r="AA144" s="216"/>
      <c r="AB144" s="216"/>
      <c r="AC144" s="216"/>
      <c r="AD144" s="216"/>
      <c r="AE144" s="216"/>
      <c r="AF144" s="216"/>
      <c r="AG144" s="216"/>
      <c r="AH144" s="216"/>
      <c r="AI144" s="216"/>
      <c r="AJ144" s="216"/>
      <c r="AK144" s="216"/>
      <c r="AL144" s="216"/>
      <c r="AM144" s="216"/>
    </row>
  </sheetData>
  <sheetProtection selectLockedCells="1"/>
  <pageMargins left="0.59055118110236227" right="0.59055118110236227" top="0.94488188976377963" bottom="0.88020833333333337" header="0.31496062992125984" footer="0.31496062992125984"/>
  <pageSetup scale="65" fitToWidth="0" fitToHeight="0" orientation="landscape" horizontalDpi="4294967293" r:id="rId1"/>
  <headerFooter>
    <oddFooter>&amp;L&amp;"Palatino Linotype,Cursiva"&amp;11© Colombia Productiva</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M413"/>
  <sheetViews>
    <sheetView showGridLines="0" view="pageLayout" topLeftCell="A22" zoomScale="65" zoomScaleNormal="100" zoomScalePageLayoutView="65" workbookViewId="0">
      <selection activeCell="C25" sqref="C25:C26"/>
    </sheetView>
  </sheetViews>
  <sheetFormatPr baseColWidth="10" defaultColWidth="11.85546875" defaultRowHeight="18" x14ac:dyDescent="0.35"/>
  <cols>
    <col min="1" max="1" width="4.7109375" style="71" customWidth="1"/>
    <col min="2" max="2" width="27.140625" style="139" customWidth="1"/>
    <col min="3" max="3" width="29.28515625" style="139" customWidth="1"/>
    <col min="4" max="4" width="26.7109375" style="139" customWidth="1"/>
    <col min="5" max="8" width="21.5703125" style="139" customWidth="1"/>
    <col min="9" max="9" width="22" style="139" customWidth="1"/>
    <col min="10" max="12" width="8.5703125" style="139" customWidth="1"/>
    <col min="13" max="13" width="56.28515625" style="139" customWidth="1"/>
    <col min="14" max="16384" width="11.85546875" style="139"/>
  </cols>
  <sheetData>
    <row r="1" spans="1:13" ht="39.6" customHeight="1" x14ac:dyDescent="0.35">
      <c r="A1" s="698" t="s">
        <v>0</v>
      </c>
      <c r="B1" s="699" t="s">
        <v>1</v>
      </c>
      <c r="C1" s="700" t="s">
        <v>19</v>
      </c>
      <c r="D1" s="699" t="s">
        <v>20</v>
      </c>
      <c r="E1" s="700" t="s">
        <v>2</v>
      </c>
      <c r="F1" s="700"/>
      <c r="G1" s="700"/>
      <c r="H1" s="700"/>
      <c r="I1" s="700"/>
      <c r="J1" s="654" t="s">
        <v>3</v>
      </c>
      <c r="K1" s="654"/>
      <c r="L1" s="654"/>
      <c r="M1" s="657" t="s">
        <v>4</v>
      </c>
    </row>
    <row r="2" spans="1:13" ht="39.6" customHeight="1" x14ac:dyDescent="0.35">
      <c r="A2" s="698"/>
      <c r="B2" s="699"/>
      <c r="C2" s="700"/>
      <c r="D2" s="699"/>
      <c r="E2" s="128">
        <v>1</v>
      </c>
      <c r="F2" s="129">
        <v>2</v>
      </c>
      <c r="G2" s="130">
        <v>3</v>
      </c>
      <c r="H2" s="131">
        <v>4</v>
      </c>
      <c r="I2" s="132">
        <v>5</v>
      </c>
      <c r="J2" s="291">
        <v>2020</v>
      </c>
      <c r="K2" s="291">
        <v>2021</v>
      </c>
      <c r="L2" s="291">
        <v>2022</v>
      </c>
      <c r="M2" s="657"/>
    </row>
    <row r="3" spans="1:13" s="86" customFormat="1" ht="17.649999999999999" customHeight="1" x14ac:dyDescent="0.25">
      <c r="A3" s="652">
        <v>1</v>
      </c>
      <c r="B3" s="653" t="s">
        <v>864</v>
      </c>
      <c r="C3" s="655" t="s">
        <v>847</v>
      </c>
      <c r="D3" s="713" t="s">
        <v>1033</v>
      </c>
      <c r="E3" s="133"/>
      <c r="F3" s="133"/>
      <c r="G3" s="133"/>
      <c r="H3" s="133"/>
      <c r="I3" s="133"/>
      <c r="J3" s="134"/>
      <c r="K3" s="134"/>
      <c r="L3" s="134"/>
      <c r="M3" s="714"/>
    </row>
    <row r="4" spans="1:13" s="86" customFormat="1" ht="104.25" customHeight="1" x14ac:dyDescent="0.25">
      <c r="A4" s="652"/>
      <c r="B4" s="653"/>
      <c r="C4" s="712"/>
      <c r="D4" s="712"/>
      <c r="E4" s="537" t="s">
        <v>1029</v>
      </c>
      <c r="F4" s="292" t="s">
        <v>314</v>
      </c>
      <c r="G4" s="292" t="s">
        <v>315</v>
      </c>
      <c r="H4" s="292" t="s">
        <v>316</v>
      </c>
      <c r="I4" s="292" t="s">
        <v>317</v>
      </c>
      <c r="J4" s="105"/>
      <c r="K4" s="105"/>
      <c r="L4" s="105"/>
      <c r="M4" s="714"/>
    </row>
    <row r="5" spans="1:13" s="86" customFormat="1" ht="17.649999999999999" customHeight="1" x14ac:dyDescent="0.25">
      <c r="A5" s="652">
        <v>2</v>
      </c>
      <c r="B5" s="653" t="s">
        <v>730</v>
      </c>
      <c r="C5" s="655" t="s">
        <v>848</v>
      </c>
      <c r="D5" s="711" t="s">
        <v>849</v>
      </c>
      <c r="E5" s="133"/>
      <c r="F5" s="133"/>
      <c r="G5" s="133"/>
      <c r="H5" s="133"/>
      <c r="I5" s="133"/>
      <c r="J5" s="134"/>
      <c r="K5" s="134"/>
      <c r="L5" s="134"/>
      <c r="M5" s="714"/>
    </row>
    <row r="6" spans="1:13" s="86" customFormat="1" ht="111" customHeight="1" x14ac:dyDescent="0.25">
      <c r="A6" s="652"/>
      <c r="B6" s="653"/>
      <c r="C6" s="655"/>
      <c r="D6" s="655"/>
      <c r="E6" s="292" t="s">
        <v>318</v>
      </c>
      <c r="F6" s="292" t="s">
        <v>319</v>
      </c>
      <c r="G6" s="292" t="s">
        <v>320</v>
      </c>
      <c r="H6" s="292" t="s">
        <v>321</v>
      </c>
      <c r="I6" s="292" t="s">
        <v>648</v>
      </c>
      <c r="J6" s="105"/>
      <c r="K6" s="105"/>
      <c r="L6" s="105"/>
      <c r="M6" s="714"/>
    </row>
    <row r="7" spans="1:13" s="86" customFormat="1" ht="17.649999999999999" customHeight="1" x14ac:dyDescent="0.25">
      <c r="A7" s="652">
        <v>3</v>
      </c>
      <c r="B7" s="653" t="s">
        <v>731</v>
      </c>
      <c r="C7" s="655" t="s">
        <v>850</v>
      </c>
      <c r="D7" s="655" t="s">
        <v>681</v>
      </c>
      <c r="E7" s="133"/>
      <c r="F7" s="133"/>
      <c r="G7" s="133"/>
      <c r="H7" s="133"/>
      <c r="I7" s="133"/>
      <c r="J7" s="134"/>
      <c r="K7" s="134"/>
      <c r="L7" s="134"/>
      <c r="M7" s="714"/>
    </row>
    <row r="8" spans="1:13" s="86" customFormat="1" ht="178.15" customHeight="1" x14ac:dyDescent="0.25">
      <c r="A8" s="652"/>
      <c r="B8" s="653"/>
      <c r="C8" s="655"/>
      <c r="D8" s="655"/>
      <c r="E8" s="292" t="s">
        <v>322</v>
      </c>
      <c r="F8" s="292" t="s">
        <v>649</v>
      </c>
      <c r="G8" s="292" t="s">
        <v>651</v>
      </c>
      <c r="H8" s="292" t="s">
        <v>650</v>
      </c>
      <c r="I8" s="292" t="s">
        <v>652</v>
      </c>
      <c r="J8" s="105"/>
      <c r="K8" s="105"/>
      <c r="L8" s="105"/>
      <c r="M8" s="714"/>
    </row>
    <row r="9" spans="1:13" s="86" customFormat="1" ht="17.649999999999999" customHeight="1" x14ac:dyDescent="0.25">
      <c r="A9" s="652">
        <v>4</v>
      </c>
      <c r="B9" s="653" t="s">
        <v>267</v>
      </c>
      <c r="C9" s="655" t="s">
        <v>732</v>
      </c>
      <c r="D9" s="708" t="s">
        <v>268</v>
      </c>
      <c r="E9" s="133"/>
      <c r="F9" s="133"/>
      <c r="G9" s="133"/>
      <c r="H9" s="133"/>
      <c r="I9" s="133"/>
      <c r="J9" s="134"/>
      <c r="K9" s="134"/>
      <c r="L9" s="134"/>
      <c r="M9" s="656"/>
    </row>
    <row r="10" spans="1:13" s="86" customFormat="1" ht="100.15" customHeight="1" x14ac:dyDescent="0.25">
      <c r="A10" s="652"/>
      <c r="B10" s="653"/>
      <c r="C10" s="655"/>
      <c r="D10" s="708"/>
      <c r="E10" s="513" t="s">
        <v>1030</v>
      </c>
      <c r="F10" s="513" t="s">
        <v>931</v>
      </c>
      <c r="G10" s="513" t="s">
        <v>932</v>
      </c>
      <c r="H10" s="513" t="s">
        <v>920</v>
      </c>
      <c r="I10" s="513" t="s">
        <v>933</v>
      </c>
      <c r="J10" s="105"/>
      <c r="K10" s="105"/>
      <c r="L10" s="105"/>
      <c r="M10" s="656"/>
    </row>
    <row r="11" spans="1:13" s="86" customFormat="1" ht="17.649999999999999" customHeight="1" x14ac:dyDescent="0.25">
      <c r="A11" s="652">
        <v>5</v>
      </c>
      <c r="B11" s="653" t="s">
        <v>269</v>
      </c>
      <c r="C11" s="655" t="s">
        <v>733</v>
      </c>
      <c r="D11" s="715" t="s">
        <v>270</v>
      </c>
      <c r="E11" s="133"/>
      <c r="F11" s="133"/>
      <c r="G11" s="133"/>
      <c r="H11" s="133"/>
      <c r="I11" s="133"/>
      <c r="J11" s="134"/>
      <c r="K11" s="134"/>
      <c r="L11" s="134"/>
      <c r="M11" s="656"/>
    </row>
    <row r="12" spans="1:13" s="86" customFormat="1" ht="73.150000000000006" customHeight="1" x14ac:dyDescent="0.25">
      <c r="A12" s="652"/>
      <c r="B12" s="653"/>
      <c r="C12" s="655"/>
      <c r="D12" s="715"/>
      <c r="E12" s="513" t="s">
        <v>884</v>
      </c>
      <c r="F12" s="513" t="s">
        <v>923</v>
      </c>
      <c r="G12" s="513" t="s">
        <v>921</v>
      </c>
      <c r="H12" s="513" t="s">
        <v>922</v>
      </c>
      <c r="I12" s="109" t="s">
        <v>896</v>
      </c>
      <c r="J12" s="105"/>
      <c r="K12" s="105"/>
      <c r="L12" s="105"/>
      <c r="M12" s="656"/>
    </row>
    <row r="13" spans="1:13" s="86" customFormat="1" ht="17.649999999999999" customHeight="1" x14ac:dyDescent="0.25">
      <c r="A13" s="652">
        <v>6</v>
      </c>
      <c r="B13" s="653" t="s">
        <v>784</v>
      </c>
      <c r="C13" s="689" t="s">
        <v>531</v>
      </c>
      <c r="D13" s="702" t="s">
        <v>1031</v>
      </c>
      <c r="E13" s="488"/>
      <c r="F13" s="488"/>
      <c r="G13" s="488"/>
      <c r="H13" s="488"/>
      <c r="I13" s="488"/>
      <c r="J13" s="134"/>
      <c r="K13" s="134"/>
      <c r="L13" s="134"/>
      <c r="M13" s="656"/>
    </row>
    <row r="14" spans="1:13" s="86" customFormat="1" ht="55.5" customHeight="1" x14ac:dyDescent="0.25">
      <c r="A14" s="652"/>
      <c r="B14" s="653"/>
      <c r="C14" s="689"/>
      <c r="D14" s="702"/>
      <c r="E14" s="513" t="s">
        <v>924</v>
      </c>
      <c r="F14" s="513" t="s">
        <v>927</v>
      </c>
      <c r="G14" s="513" t="s">
        <v>926</v>
      </c>
      <c r="H14" s="513" t="s">
        <v>925</v>
      </c>
      <c r="I14" s="136" t="s">
        <v>884</v>
      </c>
      <c r="J14" s="105"/>
      <c r="K14" s="105"/>
      <c r="L14" s="105"/>
      <c r="M14" s="656"/>
    </row>
    <row r="15" spans="1:13" s="86" customFormat="1" ht="17.649999999999999" customHeight="1" x14ac:dyDescent="0.25">
      <c r="A15" s="652">
        <v>7</v>
      </c>
      <c r="B15" s="653" t="s">
        <v>784</v>
      </c>
      <c r="C15" s="689" t="s">
        <v>589</v>
      </c>
      <c r="D15" s="655" t="s">
        <v>1032</v>
      </c>
      <c r="E15" s="488"/>
      <c r="F15" s="488"/>
      <c r="G15" s="488"/>
      <c r="H15" s="488"/>
      <c r="I15" s="488"/>
      <c r="J15" s="134"/>
      <c r="K15" s="134"/>
      <c r="L15" s="134"/>
      <c r="M15" s="656"/>
    </row>
    <row r="16" spans="1:13" s="86" customFormat="1" ht="78.599999999999994" customHeight="1" x14ac:dyDescent="0.25">
      <c r="A16" s="652"/>
      <c r="B16" s="653"/>
      <c r="C16" s="689"/>
      <c r="D16" s="655"/>
      <c r="E16" s="513" t="s">
        <v>590</v>
      </c>
      <c r="F16" s="513" t="s">
        <v>591</v>
      </c>
      <c r="G16" s="516" t="s">
        <v>701</v>
      </c>
      <c r="H16" s="516" t="s">
        <v>700</v>
      </c>
      <c r="I16" s="135" t="s">
        <v>702</v>
      </c>
      <c r="J16" s="105"/>
      <c r="K16" s="105"/>
      <c r="L16" s="105"/>
      <c r="M16" s="656"/>
    </row>
    <row r="17" spans="1:13" s="86" customFormat="1" ht="17.649999999999999" customHeight="1" x14ac:dyDescent="0.25">
      <c r="A17" s="652">
        <v>8</v>
      </c>
      <c r="B17" s="653" t="s">
        <v>264</v>
      </c>
      <c r="C17" s="689" t="s">
        <v>568</v>
      </c>
      <c r="D17" s="655" t="s">
        <v>657</v>
      </c>
      <c r="E17" s="133"/>
      <c r="F17" s="133"/>
      <c r="G17" s="133"/>
      <c r="H17" s="133"/>
      <c r="I17" s="133"/>
      <c r="J17" s="134"/>
      <c r="K17" s="134"/>
      <c r="L17" s="134"/>
      <c r="M17" s="656"/>
    </row>
    <row r="18" spans="1:13" s="86" customFormat="1" ht="79.150000000000006" customHeight="1" x14ac:dyDescent="0.25">
      <c r="A18" s="652"/>
      <c r="B18" s="653"/>
      <c r="C18" s="689"/>
      <c r="D18" s="655"/>
      <c r="E18" s="292" t="s">
        <v>30</v>
      </c>
      <c r="F18" s="292" t="s">
        <v>653</v>
      </c>
      <c r="G18" s="292" t="s">
        <v>654</v>
      </c>
      <c r="H18" s="135" t="s">
        <v>655</v>
      </c>
      <c r="I18" s="135" t="s">
        <v>569</v>
      </c>
      <c r="J18" s="105"/>
      <c r="K18" s="105"/>
      <c r="L18" s="105"/>
      <c r="M18" s="656"/>
    </row>
    <row r="19" spans="1:13" s="86" customFormat="1" ht="17.649999999999999" customHeight="1" x14ac:dyDescent="0.25">
      <c r="A19" s="652">
        <v>9</v>
      </c>
      <c r="B19" s="653" t="s">
        <v>74</v>
      </c>
      <c r="C19" s="689" t="s">
        <v>271</v>
      </c>
      <c r="D19" s="708" t="s">
        <v>1035</v>
      </c>
      <c r="E19" s="133"/>
      <c r="F19" s="133"/>
      <c r="G19" s="133"/>
      <c r="H19" s="133"/>
      <c r="I19" s="133"/>
      <c r="J19" s="134"/>
      <c r="K19" s="134"/>
      <c r="L19" s="134"/>
      <c r="M19" s="656"/>
    </row>
    <row r="20" spans="1:13" s="86" customFormat="1" ht="121.15" customHeight="1" x14ac:dyDescent="0.25">
      <c r="A20" s="652"/>
      <c r="B20" s="653"/>
      <c r="C20" s="689"/>
      <c r="D20" s="708"/>
      <c r="E20" s="292" t="s">
        <v>75</v>
      </c>
      <c r="F20" s="540" t="s">
        <v>1034</v>
      </c>
      <c r="G20" s="292" t="s">
        <v>656</v>
      </c>
      <c r="H20" s="135" t="s">
        <v>272</v>
      </c>
      <c r="I20" s="135" t="s">
        <v>785</v>
      </c>
      <c r="J20" s="105"/>
      <c r="K20" s="105"/>
      <c r="L20" s="105"/>
      <c r="M20" s="656"/>
    </row>
    <row r="21" spans="1:13" s="86" customFormat="1" ht="17.649999999999999" customHeight="1" x14ac:dyDescent="0.25">
      <c r="A21" s="652">
        <v>10</v>
      </c>
      <c r="B21" s="653" t="s">
        <v>273</v>
      </c>
      <c r="C21" s="689" t="s">
        <v>274</v>
      </c>
      <c r="D21" s="708"/>
      <c r="E21" s="133"/>
      <c r="F21" s="133"/>
      <c r="G21" s="133"/>
      <c r="H21" s="133"/>
      <c r="I21" s="133"/>
      <c r="J21" s="134"/>
      <c r="K21" s="134"/>
      <c r="L21" s="134"/>
      <c r="M21" s="656"/>
    </row>
    <row r="22" spans="1:13" s="261" customFormat="1" ht="147" customHeight="1" x14ac:dyDescent="0.25">
      <c r="A22" s="652"/>
      <c r="B22" s="653"/>
      <c r="C22" s="689"/>
      <c r="D22" s="708"/>
      <c r="E22" s="292" t="s">
        <v>275</v>
      </c>
      <c r="F22" s="478" t="s">
        <v>703</v>
      </c>
      <c r="G22" s="479" t="s">
        <v>276</v>
      </c>
      <c r="H22" s="478" t="s">
        <v>704</v>
      </c>
      <c r="I22" s="135" t="s">
        <v>277</v>
      </c>
      <c r="J22" s="105"/>
      <c r="K22" s="105"/>
      <c r="L22" s="105"/>
      <c r="M22" s="656"/>
    </row>
    <row r="23" spans="1:13" s="86" customFormat="1" ht="17.649999999999999" customHeight="1" x14ac:dyDescent="0.25">
      <c r="A23" s="652">
        <v>11</v>
      </c>
      <c r="B23" s="653" t="s">
        <v>534</v>
      </c>
      <c r="C23" s="689" t="s">
        <v>786</v>
      </c>
      <c r="D23" s="708" t="s">
        <v>532</v>
      </c>
      <c r="E23" s="133"/>
      <c r="F23" s="133"/>
      <c r="G23" s="133"/>
      <c r="H23" s="133"/>
      <c r="I23" s="133"/>
      <c r="J23" s="134"/>
      <c r="K23" s="134"/>
      <c r="L23" s="134"/>
      <c r="M23" s="656"/>
    </row>
    <row r="24" spans="1:13" s="86" customFormat="1" ht="141" customHeight="1" x14ac:dyDescent="0.25">
      <c r="A24" s="652"/>
      <c r="B24" s="653"/>
      <c r="C24" s="689"/>
      <c r="D24" s="708"/>
      <c r="E24" s="292" t="s">
        <v>215</v>
      </c>
      <c r="F24" s="292" t="s">
        <v>216</v>
      </c>
      <c r="G24" s="292" t="s">
        <v>533</v>
      </c>
      <c r="H24" s="135" t="s">
        <v>226</v>
      </c>
      <c r="I24" s="135" t="s">
        <v>217</v>
      </c>
      <c r="J24" s="105"/>
      <c r="K24" s="105"/>
      <c r="L24" s="105"/>
      <c r="M24" s="656"/>
    </row>
    <row r="25" spans="1:13" s="278" customFormat="1" ht="17.649999999999999" customHeight="1" x14ac:dyDescent="0.25">
      <c r="A25" s="652">
        <v>12</v>
      </c>
      <c r="B25" s="653" t="s">
        <v>588</v>
      </c>
      <c r="C25" s="689" t="s">
        <v>734</v>
      </c>
      <c r="D25" s="708" t="s">
        <v>787</v>
      </c>
      <c r="E25" s="509"/>
      <c r="F25" s="488"/>
      <c r="G25" s="488"/>
      <c r="H25" s="488"/>
      <c r="I25" s="488"/>
      <c r="J25" s="134"/>
      <c r="K25" s="134"/>
      <c r="L25" s="134"/>
      <c r="M25" s="709"/>
    </row>
    <row r="26" spans="1:13" s="278" customFormat="1" ht="122.45" customHeight="1" x14ac:dyDescent="0.25">
      <c r="A26" s="652"/>
      <c r="B26" s="653"/>
      <c r="C26" s="689"/>
      <c r="D26" s="708"/>
      <c r="E26" s="292" t="s">
        <v>884</v>
      </c>
      <c r="F26" s="292" t="s">
        <v>934</v>
      </c>
      <c r="G26" s="292" t="s">
        <v>935</v>
      </c>
      <c r="H26" s="292" t="s">
        <v>927</v>
      </c>
      <c r="I26" s="292" t="s">
        <v>936</v>
      </c>
      <c r="J26" s="105"/>
      <c r="K26" s="105"/>
      <c r="L26" s="105"/>
      <c r="M26" s="710"/>
    </row>
    <row r="27" spans="1:13" s="138" customFormat="1" ht="15.75" x14ac:dyDescent="0.25">
      <c r="A27" s="425"/>
      <c r="B27" s="426"/>
      <c r="C27" s="426"/>
      <c r="D27" s="426"/>
      <c r="E27" s="426"/>
      <c r="F27" s="426"/>
      <c r="G27" s="426"/>
      <c r="H27" s="426"/>
      <c r="I27" s="426"/>
      <c r="J27" s="426"/>
      <c r="K27" s="426"/>
      <c r="L27" s="426"/>
      <c r="M27" s="427"/>
    </row>
    <row r="28" spans="1:13" s="138" customFormat="1" x14ac:dyDescent="0.35">
      <c r="A28" s="428"/>
      <c r="B28" s="431" t="s">
        <v>674</v>
      </c>
      <c r="C28" s="429"/>
      <c r="D28" s="429"/>
      <c r="E28" s="429"/>
      <c r="F28" s="429"/>
      <c r="G28" s="429"/>
      <c r="H28" s="429"/>
      <c r="I28" s="429"/>
      <c r="J28" s="429"/>
      <c r="K28" s="429"/>
      <c r="L28" s="429"/>
      <c r="M28" s="430"/>
    </row>
    <row r="29" spans="1:13" s="138" customFormat="1" ht="15.75" x14ac:dyDescent="0.25">
      <c r="A29" s="428"/>
      <c r="B29" s="429"/>
      <c r="C29" s="429"/>
      <c r="D29" s="429"/>
      <c r="E29" s="429"/>
      <c r="F29" s="429"/>
      <c r="G29" s="429"/>
      <c r="H29" s="429"/>
      <c r="I29" s="429"/>
      <c r="J29" s="429"/>
      <c r="K29" s="429"/>
      <c r="L29" s="429"/>
      <c r="M29" s="430"/>
    </row>
    <row r="30" spans="1:13" s="138" customFormat="1" ht="15.75" x14ac:dyDescent="0.25">
      <c r="A30" s="428"/>
      <c r="B30" s="429"/>
      <c r="C30" s="429"/>
      <c r="D30" s="429"/>
      <c r="E30" s="429"/>
      <c r="F30" s="429"/>
      <c r="G30" s="429"/>
      <c r="H30" s="429"/>
      <c r="I30" s="429"/>
      <c r="J30" s="429"/>
      <c r="K30" s="429"/>
      <c r="L30" s="429"/>
      <c r="M30" s="430"/>
    </row>
    <row r="31" spans="1:13" s="138" customFormat="1" ht="15.75" x14ac:dyDescent="0.25">
      <c r="A31" s="428"/>
      <c r="B31" s="429"/>
      <c r="C31" s="429"/>
      <c r="D31" s="429"/>
      <c r="E31" s="429"/>
      <c r="F31" s="429"/>
      <c r="G31" s="429"/>
      <c r="H31" s="429"/>
      <c r="I31" s="429"/>
      <c r="J31" s="429"/>
      <c r="K31" s="429"/>
      <c r="L31" s="429"/>
      <c r="M31" s="430"/>
    </row>
    <row r="32" spans="1:13" s="138" customFormat="1" ht="15.75" x14ac:dyDescent="0.25">
      <c r="A32" s="428"/>
      <c r="B32" s="429"/>
      <c r="C32" s="429"/>
      <c r="D32" s="429"/>
      <c r="E32" s="429"/>
      <c r="F32" s="429"/>
      <c r="G32" s="429"/>
      <c r="H32" s="429"/>
      <c r="I32" s="429"/>
      <c r="J32" s="429"/>
      <c r="K32" s="429"/>
      <c r="L32" s="429"/>
      <c r="M32" s="430"/>
    </row>
    <row r="33" spans="1:13" s="138" customFormat="1" ht="15.75" x14ac:dyDescent="0.25">
      <c r="A33" s="428"/>
      <c r="B33" s="429"/>
      <c r="C33" s="429"/>
      <c r="D33" s="429"/>
      <c r="E33" s="429"/>
      <c r="F33" s="429"/>
      <c r="G33" s="429"/>
      <c r="H33" s="429"/>
      <c r="I33" s="429"/>
      <c r="J33" s="429"/>
      <c r="K33" s="429"/>
      <c r="L33" s="429"/>
      <c r="M33" s="430"/>
    </row>
    <row r="34" spans="1:13" s="138" customFormat="1" ht="15.75" x14ac:dyDescent="0.25">
      <c r="A34" s="428"/>
      <c r="B34" s="429"/>
      <c r="C34" s="429"/>
      <c r="D34" s="429"/>
      <c r="E34" s="429"/>
      <c r="F34" s="429"/>
      <c r="G34" s="429"/>
      <c r="H34" s="429"/>
      <c r="I34" s="429"/>
      <c r="J34" s="429"/>
      <c r="K34" s="429"/>
      <c r="L34" s="429"/>
      <c r="M34" s="430"/>
    </row>
    <row r="35" spans="1:13" s="138" customFormat="1" ht="15.75" x14ac:dyDescent="0.25">
      <c r="A35" s="162"/>
      <c r="B35" s="137"/>
      <c r="C35" s="137"/>
      <c r="D35" s="137"/>
      <c r="E35" s="137"/>
      <c r="F35" s="137"/>
      <c r="G35" s="137"/>
      <c r="H35" s="137"/>
      <c r="I35" s="137"/>
      <c r="J35" s="137"/>
      <c r="K35" s="137"/>
      <c r="L35" s="137"/>
      <c r="M35" s="163"/>
    </row>
    <row r="36" spans="1:13" s="138" customFormat="1" ht="15.75" x14ac:dyDescent="0.25">
      <c r="A36" s="162"/>
      <c r="B36" s="137"/>
      <c r="C36" s="137"/>
      <c r="D36" s="137"/>
      <c r="E36" s="137"/>
      <c r="F36" s="137"/>
      <c r="G36" s="137"/>
      <c r="H36" s="137"/>
      <c r="I36" s="137"/>
      <c r="J36" s="137"/>
      <c r="K36" s="137"/>
      <c r="L36" s="137"/>
      <c r="M36" s="163"/>
    </row>
    <row r="37" spans="1:13" s="138" customFormat="1" ht="15.75" x14ac:dyDescent="0.25">
      <c r="A37" s="162"/>
      <c r="B37" s="137"/>
      <c r="C37" s="137"/>
      <c r="D37" s="137"/>
      <c r="E37" s="137"/>
      <c r="F37" s="137"/>
      <c r="G37" s="137"/>
      <c r="H37" s="137"/>
      <c r="I37" s="137"/>
      <c r="J37" s="137"/>
      <c r="K37" s="137"/>
      <c r="L37" s="137"/>
      <c r="M37" s="163"/>
    </row>
    <row r="38" spans="1:13" s="138" customFormat="1" ht="15.75" x14ac:dyDescent="0.25">
      <c r="A38" s="162"/>
      <c r="B38" s="137"/>
      <c r="C38" s="137"/>
      <c r="D38" s="137"/>
      <c r="E38" s="137"/>
      <c r="F38" s="137"/>
      <c r="G38" s="137"/>
      <c r="H38" s="137"/>
      <c r="I38" s="137"/>
      <c r="J38" s="137"/>
      <c r="K38" s="137"/>
      <c r="L38" s="137"/>
      <c r="M38" s="163"/>
    </row>
    <row r="39" spans="1:13" s="138" customFormat="1" ht="15.75" x14ac:dyDescent="0.25">
      <c r="A39" s="162"/>
      <c r="B39" s="137"/>
      <c r="C39" s="137"/>
      <c r="D39" s="137"/>
      <c r="E39" s="137"/>
      <c r="F39" s="137"/>
      <c r="G39" s="137"/>
      <c r="H39" s="137"/>
      <c r="I39" s="137"/>
      <c r="J39" s="137"/>
      <c r="K39" s="137"/>
      <c r="L39" s="137"/>
      <c r="M39" s="163"/>
    </row>
    <row r="40" spans="1:13" s="138" customFormat="1" ht="15.75" x14ac:dyDescent="0.25">
      <c r="A40" s="162"/>
      <c r="B40" s="137"/>
      <c r="C40" s="137"/>
      <c r="D40" s="137"/>
      <c r="E40" s="137"/>
      <c r="F40" s="137"/>
      <c r="G40" s="137"/>
      <c r="H40" s="137"/>
      <c r="I40" s="137"/>
      <c r="J40" s="137"/>
      <c r="K40" s="137"/>
      <c r="L40" s="137"/>
      <c r="M40" s="163"/>
    </row>
    <row r="41" spans="1:13" s="138" customFormat="1" ht="15.75" x14ac:dyDescent="0.25">
      <c r="A41" s="162"/>
      <c r="B41" s="137"/>
      <c r="C41" s="137"/>
      <c r="D41" s="137"/>
      <c r="E41" s="137"/>
      <c r="F41" s="137"/>
      <c r="G41" s="137"/>
      <c r="H41" s="137"/>
      <c r="I41" s="137"/>
      <c r="J41" s="137"/>
      <c r="K41" s="137"/>
      <c r="L41" s="137"/>
      <c r="M41" s="163"/>
    </row>
    <row r="42" spans="1:13" s="138" customFormat="1" ht="15.75" x14ac:dyDescent="0.25">
      <c r="A42" s="162"/>
      <c r="B42" s="137"/>
      <c r="C42" s="137"/>
      <c r="D42" s="137"/>
      <c r="E42" s="137"/>
      <c r="F42" s="137"/>
      <c r="G42" s="137"/>
      <c r="H42" s="137"/>
      <c r="I42" s="137"/>
      <c r="J42" s="137"/>
      <c r="K42" s="137"/>
      <c r="L42" s="137"/>
      <c r="M42" s="163"/>
    </row>
    <row r="43" spans="1:13" s="138" customFormat="1" ht="15.75" x14ac:dyDescent="0.25">
      <c r="A43" s="162"/>
      <c r="B43" s="137"/>
      <c r="C43" s="137"/>
      <c r="D43" s="137"/>
      <c r="E43" s="137"/>
      <c r="F43" s="137"/>
      <c r="G43" s="137"/>
      <c r="H43" s="137"/>
      <c r="I43" s="137"/>
      <c r="J43" s="137"/>
      <c r="K43" s="137"/>
      <c r="L43" s="137"/>
      <c r="M43" s="163"/>
    </row>
    <row r="44" spans="1:13" s="138" customFormat="1" ht="15.75" x14ac:dyDescent="0.25">
      <c r="A44" s="162"/>
      <c r="B44" s="137"/>
      <c r="C44" s="137"/>
      <c r="D44" s="137"/>
      <c r="E44" s="137"/>
      <c r="F44" s="137"/>
      <c r="G44" s="137"/>
      <c r="H44" s="137"/>
      <c r="I44" s="137"/>
      <c r="J44" s="137"/>
      <c r="K44" s="137"/>
      <c r="L44" s="137"/>
      <c r="M44" s="163"/>
    </row>
    <row r="45" spans="1:13" s="138" customFormat="1" ht="15.75" x14ac:dyDescent="0.25">
      <c r="A45" s="162"/>
      <c r="B45" s="137"/>
      <c r="C45" s="137"/>
      <c r="D45" s="137"/>
      <c r="E45" s="137"/>
      <c r="F45" s="137"/>
      <c r="G45" s="137"/>
      <c r="H45" s="137"/>
      <c r="I45" s="137"/>
      <c r="J45" s="137"/>
      <c r="K45" s="137"/>
      <c r="L45" s="137"/>
      <c r="M45" s="163"/>
    </row>
    <row r="46" spans="1:13" s="138" customFormat="1" ht="15.75" x14ac:dyDescent="0.25">
      <c r="A46" s="162"/>
      <c r="B46" s="137"/>
      <c r="C46" s="137"/>
      <c r="D46" s="137"/>
      <c r="E46" s="137"/>
      <c r="F46" s="137"/>
      <c r="G46" s="137"/>
      <c r="H46" s="137"/>
      <c r="I46" s="137"/>
      <c r="J46" s="137"/>
      <c r="K46" s="137"/>
      <c r="L46" s="137"/>
      <c r="M46" s="163"/>
    </row>
    <row r="47" spans="1:13" s="138" customFormat="1" ht="15.75" x14ac:dyDescent="0.25">
      <c r="A47" s="162"/>
      <c r="B47" s="137"/>
      <c r="C47" s="137"/>
      <c r="D47" s="137"/>
      <c r="E47" s="137"/>
      <c r="F47" s="137"/>
      <c r="G47" s="137"/>
      <c r="H47" s="137"/>
      <c r="I47" s="137"/>
      <c r="J47" s="137"/>
      <c r="K47" s="137"/>
      <c r="L47" s="137"/>
      <c r="M47" s="163"/>
    </row>
    <row r="48" spans="1:13" s="138" customFormat="1" ht="15.75" x14ac:dyDescent="0.25">
      <c r="A48" s="162"/>
      <c r="B48" s="137"/>
      <c r="C48" s="137"/>
      <c r="D48" s="137"/>
      <c r="E48" s="137"/>
      <c r="F48" s="137"/>
      <c r="G48" s="137"/>
      <c r="H48" s="137"/>
      <c r="I48" s="137"/>
      <c r="J48" s="137"/>
      <c r="K48" s="137"/>
      <c r="L48" s="137"/>
      <c r="M48" s="163"/>
    </row>
    <row r="49" spans="1:13" s="138" customFormat="1" ht="15.75" x14ac:dyDescent="0.25">
      <c r="A49" s="162"/>
      <c r="B49" s="137"/>
      <c r="C49" s="137"/>
      <c r="D49" s="137"/>
      <c r="E49" s="137"/>
      <c r="F49" s="137"/>
      <c r="G49" s="137"/>
      <c r="H49" s="137"/>
      <c r="I49" s="137"/>
      <c r="J49" s="137"/>
      <c r="K49" s="137"/>
      <c r="L49" s="137"/>
      <c r="M49" s="163"/>
    </row>
    <row r="50" spans="1:13" s="138" customFormat="1" ht="15.75" x14ac:dyDescent="0.25">
      <c r="A50" s="164"/>
      <c r="B50" s="165"/>
      <c r="C50" s="165"/>
      <c r="D50" s="165"/>
      <c r="E50" s="165"/>
      <c r="F50" s="165"/>
      <c r="G50" s="165"/>
      <c r="H50" s="165"/>
      <c r="I50" s="165"/>
      <c r="J50" s="165"/>
      <c r="K50" s="165"/>
      <c r="L50" s="165"/>
      <c r="M50" s="166"/>
    </row>
    <row r="51" spans="1:13" s="138" customFormat="1" ht="15.75" x14ac:dyDescent="0.25">
      <c r="A51" s="137"/>
      <c r="B51" s="137"/>
      <c r="C51" s="137"/>
      <c r="D51" s="137"/>
      <c r="E51" s="137"/>
      <c r="F51" s="137"/>
      <c r="G51" s="137"/>
      <c r="H51" s="137"/>
      <c r="I51" s="137"/>
      <c r="J51" s="137"/>
      <c r="K51" s="137"/>
      <c r="L51" s="137"/>
      <c r="M51" s="137"/>
    </row>
    <row r="52" spans="1:13" s="138" customFormat="1" ht="15.75" x14ac:dyDescent="0.25">
      <c r="A52" s="137"/>
      <c r="B52" s="137"/>
      <c r="C52" s="137"/>
      <c r="D52" s="137"/>
      <c r="E52" s="137"/>
      <c r="F52" s="137"/>
      <c r="G52" s="137"/>
      <c r="H52" s="137"/>
      <c r="I52" s="137"/>
      <c r="J52" s="137"/>
      <c r="K52" s="137"/>
      <c r="L52" s="137"/>
      <c r="M52" s="137"/>
    </row>
    <row r="53" spans="1:13" s="138" customFormat="1" ht="15.75" x14ac:dyDescent="0.25">
      <c r="A53" s="137"/>
      <c r="B53" s="137"/>
      <c r="C53" s="137"/>
      <c r="D53" s="137"/>
      <c r="E53" s="137"/>
      <c r="F53" s="137"/>
      <c r="G53" s="137"/>
      <c r="H53" s="137"/>
      <c r="I53" s="137"/>
      <c r="J53" s="137"/>
      <c r="K53" s="137"/>
      <c r="L53" s="137"/>
      <c r="M53" s="137"/>
    </row>
    <row r="54" spans="1:13" s="138" customFormat="1" ht="15.75" x14ac:dyDescent="0.25">
      <c r="A54" s="137"/>
      <c r="B54" s="137"/>
      <c r="C54" s="137"/>
      <c r="D54" s="137"/>
      <c r="E54" s="137"/>
      <c r="F54" s="137"/>
      <c r="G54" s="137"/>
      <c r="H54" s="137"/>
      <c r="I54" s="137"/>
      <c r="J54" s="137"/>
      <c r="K54" s="137"/>
      <c r="L54" s="137"/>
      <c r="M54" s="137"/>
    </row>
    <row r="55" spans="1:13" s="138" customFormat="1" ht="15.75" x14ac:dyDescent="0.25"/>
    <row r="56" spans="1:13" s="138" customFormat="1" ht="15.75" x14ac:dyDescent="0.25"/>
    <row r="57" spans="1:13" s="138" customFormat="1" ht="15.75" x14ac:dyDescent="0.25"/>
    <row r="58" spans="1:13" s="138" customFormat="1" ht="15.75" x14ac:dyDescent="0.25"/>
    <row r="59" spans="1:13" s="138" customFormat="1" ht="15.75" x14ac:dyDescent="0.25"/>
    <row r="60" spans="1:13" s="138" customFormat="1" ht="15.75" x14ac:dyDescent="0.25"/>
    <row r="61" spans="1:13" s="138" customFormat="1" ht="15.75" x14ac:dyDescent="0.25"/>
    <row r="62" spans="1:13" s="138" customFormat="1" ht="15.75" x14ac:dyDescent="0.25"/>
    <row r="63" spans="1:13" s="138" customFormat="1" ht="15.75" x14ac:dyDescent="0.25"/>
    <row r="64" spans="1:13" s="138" customFormat="1" ht="15.75" x14ac:dyDescent="0.25"/>
    <row r="65" s="138" customFormat="1" ht="15.75" x14ac:dyDescent="0.25"/>
    <row r="66" s="138" customFormat="1" ht="15.75" x14ac:dyDescent="0.25"/>
    <row r="67" s="138" customFormat="1" ht="15.75" x14ac:dyDescent="0.25"/>
    <row r="68" s="138" customFormat="1" ht="15.75" x14ac:dyDescent="0.25"/>
    <row r="69" s="138" customFormat="1" ht="15.75" x14ac:dyDescent="0.25"/>
    <row r="70" s="138" customFormat="1" ht="15.75" x14ac:dyDescent="0.25"/>
    <row r="71" s="138" customFormat="1" ht="15.75" x14ac:dyDescent="0.25"/>
    <row r="72" s="138" customFormat="1" ht="15.75" x14ac:dyDescent="0.25"/>
    <row r="73" s="138" customFormat="1" ht="15.75" x14ac:dyDescent="0.25"/>
    <row r="74" s="138" customFormat="1" ht="15.75" x14ac:dyDescent="0.25"/>
    <row r="75" s="138" customFormat="1" ht="15.75" x14ac:dyDescent="0.25"/>
    <row r="76" s="138" customFormat="1" ht="15.75" x14ac:dyDescent="0.25"/>
    <row r="77" s="138" customFormat="1" ht="15.75" x14ac:dyDescent="0.25"/>
    <row r="78" s="138" customFormat="1" ht="15.75" x14ac:dyDescent="0.25"/>
    <row r="79" s="138" customFormat="1" ht="15.75" x14ac:dyDescent="0.25"/>
    <row r="80" s="138" customFormat="1" ht="15.75" x14ac:dyDescent="0.25"/>
    <row r="81" s="138" customFormat="1" ht="15.75" x14ac:dyDescent="0.25"/>
    <row r="82" s="138" customFormat="1" ht="15.75" x14ac:dyDescent="0.25"/>
    <row r="83" s="138" customFormat="1" ht="15.75" x14ac:dyDescent="0.25"/>
    <row r="84" s="138" customFormat="1" ht="15.75" x14ac:dyDescent="0.25"/>
    <row r="85" s="138" customFormat="1" ht="15.75" x14ac:dyDescent="0.25"/>
    <row r="86" s="138" customFormat="1" ht="15.75" x14ac:dyDescent="0.25"/>
    <row r="87" s="138" customFormat="1" ht="15.75" x14ac:dyDescent="0.25"/>
    <row r="88" s="138" customFormat="1" ht="15.75" x14ac:dyDescent="0.25"/>
    <row r="89" s="138" customFormat="1" ht="15.75" x14ac:dyDescent="0.25"/>
    <row r="90" s="138" customFormat="1" ht="15.75" x14ac:dyDescent="0.25"/>
    <row r="91" s="138" customFormat="1" ht="15.75" x14ac:dyDescent="0.25"/>
    <row r="92" s="138" customFormat="1" ht="15.75" x14ac:dyDescent="0.25"/>
    <row r="93" s="138" customFormat="1" ht="15.75" x14ac:dyDescent="0.25"/>
    <row r="94" s="138" customFormat="1" ht="15.75" x14ac:dyDescent="0.25"/>
    <row r="95" s="138" customFormat="1" ht="15.75" x14ac:dyDescent="0.25"/>
    <row r="96" s="138" customFormat="1" ht="15.75" x14ac:dyDescent="0.25"/>
    <row r="97" s="138" customFormat="1" ht="15.75" x14ac:dyDescent="0.25"/>
    <row r="98" s="138" customFormat="1" ht="15.75" x14ac:dyDescent="0.25"/>
    <row r="99" s="138" customFormat="1" ht="15.75" x14ac:dyDescent="0.25"/>
    <row r="100" s="138" customFormat="1" ht="15.75" x14ac:dyDescent="0.25"/>
    <row r="101" s="138" customFormat="1" ht="15.75" x14ac:dyDescent="0.25"/>
    <row r="102" s="138" customFormat="1" ht="15.75" x14ac:dyDescent="0.25"/>
    <row r="103" s="138" customFormat="1" ht="15.75" x14ac:dyDescent="0.25"/>
    <row r="104" s="138" customFormat="1" ht="15.75" x14ac:dyDescent="0.25"/>
    <row r="105" s="138" customFormat="1" ht="15.75" x14ac:dyDescent="0.25"/>
    <row r="106" s="138" customFormat="1" ht="15.75" x14ac:dyDescent="0.25"/>
    <row r="107" s="138" customFormat="1" ht="15.75" x14ac:dyDescent="0.25"/>
    <row r="108" s="138" customFormat="1" ht="15.75" x14ac:dyDescent="0.25"/>
    <row r="109" s="138" customFormat="1" ht="15.75" x14ac:dyDescent="0.25"/>
    <row r="110" s="138" customFormat="1" ht="15.75" x14ac:dyDescent="0.25"/>
    <row r="111" s="138" customFormat="1" ht="15.75" x14ac:dyDescent="0.25"/>
    <row r="112" s="138" customFormat="1" ht="15.75" x14ac:dyDescent="0.25"/>
    <row r="113" s="138" customFormat="1" ht="15.75" x14ac:dyDescent="0.25"/>
    <row r="114" s="138" customFormat="1" ht="15.75" x14ac:dyDescent="0.25"/>
    <row r="115" s="138" customFormat="1" ht="15.75" x14ac:dyDescent="0.25"/>
    <row r="116" s="138" customFormat="1" ht="15.75" x14ac:dyDescent="0.25"/>
    <row r="117" s="138" customFormat="1" ht="15.75" x14ac:dyDescent="0.25"/>
    <row r="118" s="138" customFormat="1" ht="15.75" x14ac:dyDescent="0.25"/>
    <row r="119" s="138" customFormat="1" ht="15.75" x14ac:dyDescent="0.25"/>
    <row r="120" s="138" customFormat="1" ht="15.75" x14ac:dyDescent="0.25"/>
    <row r="121" s="138" customFormat="1" ht="15.75" x14ac:dyDescent="0.25"/>
    <row r="122" s="138" customFormat="1" ht="15.75" x14ac:dyDescent="0.25"/>
    <row r="123" s="138" customFormat="1" ht="15.75" x14ac:dyDescent="0.25"/>
    <row r="124" s="138" customFormat="1" ht="15.75" x14ac:dyDescent="0.25"/>
    <row r="125" s="138" customFormat="1" ht="15.75" x14ac:dyDescent="0.25"/>
    <row r="126" s="138" customFormat="1" ht="15.75" x14ac:dyDescent="0.25"/>
    <row r="127" s="138" customFormat="1" ht="15.75" x14ac:dyDescent="0.25"/>
    <row r="128" s="138" customFormat="1" ht="15.75" x14ac:dyDescent="0.25"/>
    <row r="129" s="138" customFormat="1" ht="15.75" x14ac:dyDescent="0.25"/>
    <row r="130" s="138" customFormat="1" ht="15.75" x14ac:dyDescent="0.25"/>
    <row r="131" s="138" customFormat="1" ht="15.75" x14ac:dyDescent="0.25"/>
    <row r="132" s="138" customFormat="1" ht="15.75" x14ac:dyDescent="0.25"/>
    <row r="133" s="138" customFormat="1" ht="15.75" x14ac:dyDescent="0.25"/>
    <row r="134" s="138" customFormat="1" ht="15.75" x14ac:dyDescent="0.25"/>
    <row r="135" s="138" customFormat="1" ht="15.75" x14ac:dyDescent="0.25"/>
    <row r="136" s="138" customFormat="1" ht="15.75" x14ac:dyDescent="0.25"/>
    <row r="137" s="138" customFormat="1" ht="15.75" x14ac:dyDescent="0.25"/>
    <row r="138" s="138" customFormat="1" ht="15.75" x14ac:dyDescent="0.25"/>
    <row r="139" s="138" customFormat="1" ht="15.75" x14ac:dyDescent="0.25"/>
    <row r="140" s="138" customFormat="1" ht="15.75" x14ac:dyDescent="0.25"/>
    <row r="141" s="138" customFormat="1" ht="15.75" x14ac:dyDescent="0.25"/>
    <row r="142" s="138" customFormat="1" ht="15.75" x14ac:dyDescent="0.25"/>
    <row r="143" s="138" customFormat="1" ht="15.75" x14ac:dyDescent="0.25"/>
    <row r="144" s="138" customFormat="1" ht="15.75" x14ac:dyDescent="0.25"/>
    <row r="145" s="138" customFormat="1" ht="15.75" x14ac:dyDescent="0.25"/>
    <row r="146" s="138" customFormat="1" ht="15.75" x14ac:dyDescent="0.25"/>
    <row r="147" s="138" customFormat="1" ht="15.75" x14ac:dyDescent="0.25"/>
    <row r="148" s="138" customFormat="1" ht="15.75" x14ac:dyDescent="0.25"/>
    <row r="149" s="138" customFormat="1" ht="15.75" x14ac:dyDescent="0.25"/>
    <row r="150" s="138" customFormat="1" ht="15.75" x14ac:dyDescent="0.25"/>
    <row r="151" s="138" customFormat="1" ht="15.75" x14ac:dyDescent="0.25"/>
    <row r="152" s="138" customFormat="1" ht="15.75" x14ac:dyDescent="0.25"/>
    <row r="153" s="138" customFormat="1" ht="15.75" x14ac:dyDescent="0.25"/>
    <row r="154" s="138" customFormat="1" ht="15.75" x14ac:dyDescent="0.25"/>
    <row r="155" s="138" customFormat="1" ht="15.75" x14ac:dyDescent="0.25"/>
    <row r="156" s="138" customFormat="1" ht="15.75" x14ac:dyDescent="0.25"/>
    <row r="157" s="138" customFormat="1" ht="15.75" x14ac:dyDescent="0.25"/>
    <row r="158" s="138" customFormat="1" ht="15.75" x14ac:dyDescent="0.25"/>
    <row r="159" s="138" customFormat="1" ht="15.75" x14ac:dyDescent="0.25"/>
    <row r="160" s="138" customFormat="1" ht="15.75" x14ac:dyDescent="0.25"/>
    <row r="161" s="138" customFormat="1" ht="15.75" x14ac:dyDescent="0.25"/>
    <row r="162" s="138" customFormat="1" ht="15.75" x14ac:dyDescent="0.25"/>
    <row r="163" s="138" customFormat="1" ht="15.75" x14ac:dyDescent="0.25"/>
    <row r="164" s="138" customFormat="1" ht="15.75" x14ac:dyDescent="0.25"/>
    <row r="165" s="138" customFormat="1" ht="15.75" x14ac:dyDescent="0.25"/>
    <row r="166" s="138" customFormat="1" ht="15.75" x14ac:dyDescent="0.25"/>
    <row r="167" s="138" customFormat="1" ht="15.75" x14ac:dyDescent="0.25"/>
    <row r="168" s="138" customFormat="1" ht="15.75" x14ac:dyDescent="0.25"/>
    <row r="169" s="138" customFormat="1" ht="15.75" x14ac:dyDescent="0.25"/>
    <row r="170" s="138" customFormat="1" ht="15.75" x14ac:dyDescent="0.25"/>
    <row r="171" s="138" customFormat="1" ht="15.75" x14ac:dyDescent="0.25"/>
    <row r="172" s="138" customFormat="1" ht="15.75" x14ac:dyDescent="0.25"/>
    <row r="173" s="138" customFormat="1" ht="15.75" x14ac:dyDescent="0.25"/>
    <row r="174" s="138" customFormat="1" ht="15.75" x14ac:dyDescent="0.25"/>
    <row r="175" s="138" customFormat="1" ht="15.75" x14ac:dyDescent="0.25"/>
    <row r="176" s="138" customFormat="1" ht="15.75" x14ac:dyDescent="0.25"/>
    <row r="177" s="138" customFormat="1" ht="15.75" x14ac:dyDescent="0.25"/>
    <row r="178" s="138" customFormat="1" ht="15.75" x14ac:dyDescent="0.25"/>
    <row r="179" s="138" customFormat="1" ht="15.75" x14ac:dyDescent="0.25"/>
    <row r="180" s="138" customFormat="1" ht="15.75" x14ac:dyDescent="0.25"/>
    <row r="181" s="138" customFormat="1" ht="15.75" x14ac:dyDescent="0.25"/>
    <row r="182" s="138" customFormat="1" ht="15.75" x14ac:dyDescent="0.25"/>
    <row r="183" s="138" customFormat="1" ht="15.75" x14ac:dyDescent="0.25"/>
    <row r="184" s="138" customFormat="1" ht="15.75" x14ac:dyDescent="0.25"/>
    <row r="185" s="138" customFormat="1" ht="15.75" x14ac:dyDescent="0.25"/>
    <row r="186" s="138" customFormat="1" ht="15.75" x14ac:dyDescent="0.25"/>
    <row r="187" s="138" customFormat="1" ht="15.75" x14ac:dyDescent="0.25"/>
    <row r="188" s="138" customFormat="1" ht="15.75" x14ac:dyDescent="0.25"/>
    <row r="189" s="138" customFormat="1" ht="15.75" x14ac:dyDescent="0.25"/>
    <row r="190" s="138" customFormat="1" ht="15.75" x14ac:dyDescent="0.25"/>
    <row r="191" s="138" customFormat="1" ht="15.75" x14ac:dyDescent="0.25"/>
    <row r="192" s="138" customFormat="1" ht="15.75" x14ac:dyDescent="0.25"/>
    <row r="193" s="138" customFormat="1" ht="15.75" x14ac:dyDescent="0.25"/>
    <row r="194" s="138" customFormat="1" ht="15.75" x14ac:dyDescent="0.25"/>
    <row r="195" s="138" customFormat="1" ht="15.75" x14ac:dyDescent="0.25"/>
    <row r="196" s="138" customFormat="1" ht="15.75" x14ac:dyDescent="0.25"/>
    <row r="197" s="138" customFormat="1" ht="15.75" x14ac:dyDescent="0.25"/>
    <row r="198" s="138" customFormat="1" ht="15.75" x14ac:dyDescent="0.25"/>
    <row r="199" s="138" customFormat="1" ht="15.75" x14ac:dyDescent="0.25"/>
    <row r="200" s="138" customFormat="1" ht="15.75" x14ac:dyDescent="0.25"/>
    <row r="201" s="138" customFormat="1" ht="15.75" x14ac:dyDescent="0.25"/>
    <row r="202" s="138" customFormat="1" ht="15.75" x14ac:dyDescent="0.25"/>
    <row r="203" s="138" customFormat="1" ht="15.75" x14ac:dyDescent="0.25"/>
    <row r="204" s="138" customFormat="1" ht="15.75" x14ac:dyDescent="0.25"/>
    <row r="205" s="138" customFormat="1" ht="15.75" x14ac:dyDescent="0.25"/>
    <row r="206" s="138" customFormat="1" ht="15.75" x14ac:dyDescent="0.25"/>
    <row r="207" s="138" customFormat="1" ht="15.75" x14ac:dyDescent="0.25"/>
    <row r="208" s="138" customFormat="1" ht="15.75" x14ac:dyDescent="0.25"/>
    <row r="209" s="138" customFormat="1" ht="15.75" x14ac:dyDescent="0.25"/>
    <row r="210" s="138" customFormat="1" ht="15.75" x14ac:dyDescent="0.25"/>
    <row r="211" s="138" customFormat="1" ht="15.75" x14ac:dyDescent="0.25"/>
    <row r="212" s="138" customFormat="1" ht="15.75" x14ac:dyDescent="0.25"/>
    <row r="213" s="138" customFormat="1" ht="15.75" x14ac:dyDescent="0.25"/>
    <row r="214" s="138" customFormat="1" ht="15.75" x14ac:dyDescent="0.25"/>
    <row r="215" s="138" customFormat="1" ht="15.75" x14ac:dyDescent="0.25"/>
    <row r="216" s="138" customFormat="1" ht="15.75" x14ac:dyDescent="0.25"/>
    <row r="217" s="138" customFormat="1" ht="15.75" x14ac:dyDescent="0.25"/>
    <row r="218" s="138" customFormat="1" ht="15.75" x14ac:dyDescent="0.25"/>
    <row r="219" s="138" customFormat="1" ht="15.75" x14ac:dyDescent="0.25"/>
    <row r="220" s="138" customFormat="1" ht="15.75" x14ac:dyDescent="0.25"/>
    <row r="221" s="138" customFormat="1" ht="15.75" x14ac:dyDescent="0.25"/>
    <row r="222" s="138" customFormat="1" ht="15.75" x14ac:dyDescent="0.25"/>
    <row r="223" s="138" customFormat="1" ht="15.75" x14ac:dyDescent="0.25"/>
    <row r="224" s="138" customFormat="1" ht="15.75" x14ac:dyDescent="0.25"/>
    <row r="225" s="138" customFormat="1" ht="15.75" x14ac:dyDescent="0.25"/>
    <row r="226" s="138" customFormat="1" ht="15.75" x14ac:dyDescent="0.25"/>
    <row r="227" s="138" customFormat="1" ht="15.75" x14ac:dyDescent="0.25"/>
    <row r="228" s="138" customFormat="1" ht="15.75" x14ac:dyDescent="0.25"/>
    <row r="229" s="138" customFormat="1" ht="15.75" x14ac:dyDescent="0.25"/>
    <row r="230" s="138" customFormat="1" ht="15.75" x14ac:dyDescent="0.25"/>
    <row r="231" s="138" customFormat="1" ht="15.75" x14ac:dyDescent="0.25"/>
    <row r="232" s="138" customFormat="1" ht="15.75" x14ac:dyDescent="0.25"/>
    <row r="233" s="138" customFormat="1" ht="15.75" x14ac:dyDescent="0.25"/>
    <row r="234" s="138" customFormat="1" ht="15.75" x14ac:dyDescent="0.25"/>
    <row r="235" s="138" customFormat="1" ht="15.75" x14ac:dyDescent="0.25"/>
    <row r="236" s="138" customFormat="1" ht="15.75" x14ac:dyDescent="0.25"/>
    <row r="237" s="138" customFormat="1" ht="15.75" x14ac:dyDescent="0.25"/>
    <row r="238" s="138" customFormat="1" ht="15.75" x14ac:dyDescent="0.25"/>
    <row r="239" s="138" customFormat="1" ht="15.75" x14ac:dyDescent="0.25"/>
    <row r="240" s="138" customFormat="1" ht="15.75" x14ac:dyDescent="0.25"/>
    <row r="241" s="138" customFormat="1" ht="15.75" x14ac:dyDescent="0.25"/>
    <row r="242" s="138" customFormat="1" ht="15.75" x14ac:dyDescent="0.25"/>
    <row r="243" s="138" customFormat="1" ht="15.75" x14ac:dyDescent="0.25"/>
    <row r="244" s="138" customFormat="1" ht="15.75" x14ac:dyDescent="0.25"/>
    <row r="245" s="138" customFormat="1" ht="15.75" x14ac:dyDescent="0.25"/>
    <row r="246" s="138" customFormat="1" ht="15.75" x14ac:dyDescent="0.25"/>
    <row r="247" s="138" customFormat="1" ht="15.75" x14ac:dyDescent="0.25"/>
    <row r="248" s="138" customFormat="1" ht="15.75" x14ac:dyDescent="0.25"/>
    <row r="249" s="138" customFormat="1" ht="15.75" x14ac:dyDescent="0.25"/>
    <row r="250" s="138" customFormat="1" ht="15.75" x14ac:dyDescent="0.25"/>
    <row r="251" s="138" customFormat="1" ht="15.75" x14ac:dyDescent="0.25"/>
    <row r="252" s="138" customFormat="1" ht="15.75" x14ac:dyDescent="0.25"/>
    <row r="253" s="138" customFormat="1" ht="15.75" x14ac:dyDescent="0.25"/>
    <row r="254" s="138" customFormat="1" ht="15.75" x14ac:dyDescent="0.25"/>
    <row r="255" s="138" customFormat="1" ht="15.75" x14ac:dyDescent="0.25"/>
    <row r="256" s="138" customFormat="1" ht="15.75" x14ac:dyDescent="0.25"/>
    <row r="257" spans="1:1" s="138" customFormat="1" ht="15.75" x14ac:dyDescent="0.25"/>
    <row r="258" spans="1:1" s="138" customFormat="1" ht="15.75" x14ac:dyDescent="0.25"/>
    <row r="259" spans="1:1" s="138" customFormat="1" ht="15.75" x14ac:dyDescent="0.25"/>
    <row r="260" spans="1:1" s="138" customFormat="1" ht="15.75" x14ac:dyDescent="0.25"/>
    <row r="261" spans="1:1" s="138" customFormat="1" ht="15.75" x14ac:dyDescent="0.25"/>
    <row r="262" spans="1:1" s="138" customFormat="1" ht="15.75" x14ac:dyDescent="0.25"/>
    <row r="263" spans="1:1" s="138" customFormat="1" ht="15.75" x14ac:dyDescent="0.25"/>
    <row r="264" spans="1:1" s="261" customFormat="1" x14ac:dyDescent="0.25">
      <c r="A264" s="69"/>
    </row>
    <row r="265" spans="1:1" s="261" customFormat="1" x14ac:dyDescent="0.25">
      <c r="A265" s="69"/>
    </row>
    <row r="266" spans="1:1" s="261" customFormat="1" x14ac:dyDescent="0.25">
      <c r="A266" s="69"/>
    </row>
    <row r="267" spans="1:1" s="261" customFormat="1" x14ac:dyDescent="0.25">
      <c r="A267" s="69"/>
    </row>
    <row r="268" spans="1:1" s="261" customFormat="1" x14ac:dyDescent="0.25">
      <c r="A268" s="69"/>
    </row>
    <row r="269" spans="1:1" s="261" customFormat="1" x14ac:dyDescent="0.25">
      <c r="A269" s="69"/>
    </row>
    <row r="270" spans="1:1" s="261" customFormat="1" x14ac:dyDescent="0.25">
      <c r="A270" s="69"/>
    </row>
    <row r="271" spans="1:1" s="261" customFormat="1" x14ac:dyDescent="0.25">
      <c r="A271" s="69"/>
    </row>
    <row r="272" spans="1:1" s="261" customFormat="1" x14ac:dyDescent="0.25">
      <c r="A272" s="69"/>
    </row>
    <row r="273" spans="1:1" s="261" customFormat="1" x14ac:dyDescent="0.25">
      <c r="A273" s="69"/>
    </row>
    <row r="274" spans="1:1" s="261" customFormat="1" x14ac:dyDescent="0.25">
      <c r="A274" s="69"/>
    </row>
    <row r="275" spans="1:1" s="261" customFormat="1" x14ac:dyDescent="0.25">
      <c r="A275" s="69"/>
    </row>
    <row r="276" spans="1:1" s="261" customFormat="1" x14ac:dyDescent="0.25">
      <c r="A276" s="69"/>
    </row>
    <row r="277" spans="1:1" s="261" customFormat="1" x14ac:dyDescent="0.25">
      <c r="A277" s="69"/>
    </row>
    <row r="278" spans="1:1" s="261" customFormat="1" x14ac:dyDescent="0.25">
      <c r="A278" s="69"/>
    </row>
    <row r="279" spans="1:1" s="261" customFormat="1" x14ac:dyDescent="0.25">
      <c r="A279" s="69"/>
    </row>
    <row r="280" spans="1:1" s="261" customFormat="1" x14ac:dyDescent="0.25">
      <c r="A280" s="69"/>
    </row>
    <row r="281" spans="1:1" s="261" customFormat="1" x14ac:dyDescent="0.25">
      <c r="A281" s="69"/>
    </row>
    <row r="282" spans="1:1" s="261" customFormat="1" x14ac:dyDescent="0.25">
      <c r="A282" s="69"/>
    </row>
    <row r="283" spans="1:1" s="261" customFormat="1" x14ac:dyDescent="0.25">
      <c r="A283" s="69"/>
    </row>
    <row r="284" spans="1:1" s="261" customFormat="1" x14ac:dyDescent="0.25">
      <c r="A284" s="69"/>
    </row>
    <row r="285" spans="1:1" s="261" customFormat="1" x14ac:dyDescent="0.25">
      <c r="A285" s="69"/>
    </row>
    <row r="286" spans="1:1" s="261" customFormat="1" x14ac:dyDescent="0.25">
      <c r="A286" s="69"/>
    </row>
    <row r="287" spans="1:1" s="261" customFormat="1" x14ac:dyDescent="0.25">
      <c r="A287" s="69"/>
    </row>
    <row r="288" spans="1:1" s="261" customFormat="1" x14ac:dyDescent="0.25">
      <c r="A288" s="69"/>
    </row>
    <row r="289" spans="1:1" s="261" customFormat="1" x14ac:dyDescent="0.25">
      <c r="A289" s="69"/>
    </row>
    <row r="290" spans="1:1" s="261" customFormat="1" x14ac:dyDescent="0.25">
      <c r="A290" s="69"/>
    </row>
    <row r="291" spans="1:1" s="261" customFormat="1" x14ac:dyDescent="0.25">
      <c r="A291" s="69"/>
    </row>
    <row r="292" spans="1:1" s="261" customFormat="1" x14ac:dyDescent="0.25">
      <c r="A292" s="69"/>
    </row>
    <row r="293" spans="1:1" s="261" customFormat="1" x14ac:dyDescent="0.25">
      <c r="A293" s="69"/>
    </row>
    <row r="294" spans="1:1" s="261" customFormat="1" x14ac:dyDescent="0.25">
      <c r="A294" s="69"/>
    </row>
    <row r="295" spans="1:1" s="261" customFormat="1" x14ac:dyDescent="0.25">
      <c r="A295" s="69"/>
    </row>
    <row r="296" spans="1:1" s="261" customFormat="1" x14ac:dyDescent="0.25">
      <c r="A296" s="69"/>
    </row>
    <row r="297" spans="1:1" s="261" customFormat="1" x14ac:dyDescent="0.25">
      <c r="A297" s="69"/>
    </row>
    <row r="298" spans="1:1" s="261" customFormat="1" x14ac:dyDescent="0.25">
      <c r="A298" s="69"/>
    </row>
    <row r="299" spans="1:1" s="261" customFormat="1" x14ac:dyDescent="0.25">
      <c r="A299" s="69"/>
    </row>
    <row r="300" spans="1:1" s="261" customFormat="1" x14ac:dyDescent="0.25">
      <c r="A300" s="69"/>
    </row>
    <row r="301" spans="1:1" s="261" customFormat="1" x14ac:dyDescent="0.25">
      <c r="A301" s="69"/>
    </row>
    <row r="302" spans="1:1" s="261" customFormat="1" x14ac:dyDescent="0.25">
      <c r="A302" s="69"/>
    </row>
    <row r="303" spans="1:1" s="261" customFormat="1" x14ac:dyDescent="0.25">
      <c r="A303" s="69"/>
    </row>
    <row r="304" spans="1:1" s="261" customFormat="1" x14ac:dyDescent="0.25">
      <c r="A304" s="69"/>
    </row>
    <row r="305" spans="1:1" s="261" customFormat="1" x14ac:dyDescent="0.25">
      <c r="A305" s="69"/>
    </row>
    <row r="306" spans="1:1" s="261" customFormat="1" x14ac:dyDescent="0.25">
      <c r="A306" s="69"/>
    </row>
    <row r="307" spans="1:1" s="261" customFormat="1" x14ac:dyDescent="0.25">
      <c r="A307" s="69"/>
    </row>
    <row r="308" spans="1:1" s="261" customFormat="1" x14ac:dyDescent="0.25">
      <c r="A308" s="69"/>
    </row>
    <row r="309" spans="1:1" s="261" customFormat="1" x14ac:dyDescent="0.25">
      <c r="A309" s="69"/>
    </row>
    <row r="310" spans="1:1" s="261" customFormat="1" x14ac:dyDescent="0.25">
      <c r="A310" s="69"/>
    </row>
    <row r="311" spans="1:1" s="261" customFormat="1" x14ac:dyDescent="0.25">
      <c r="A311" s="69"/>
    </row>
    <row r="312" spans="1:1" s="261" customFormat="1" x14ac:dyDescent="0.25">
      <c r="A312" s="69"/>
    </row>
    <row r="313" spans="1:1" s="261" customFormat="1" x14ac:dyDescent="0.25">
      <c r="A313" s="69"/>
    </row>
    <row r="314" spans="1:1" s="261" customFormat="1" x14ac:dyDescent="0.25">
      <c r="A314" s="69"/>
    </row>
    <row r="315" spans="1:1" s="261" customFormat="1" x14ac:dyDescent="0.25">
      <c r="A315" s="69"/>
    </row>
    <row r="316" spans="1:1" s="261" customFormat="1" x14ac:dyDescent="0.25">
      <c r="A316" s="69"/>
    </row>
    <row r="317" spans="1:1" s="261" customFormat="1" x14ac:dyDescent="0.25">
      <c r="A317" s="69"/>
    </row>
    <row r="318" spans="1:1" s="261" customFormat="1" x14ac:dyDescent="0.25">
      <c r="A318" s="69"/>
    </row>
    <row r="319" spans="1:1" s="261" customFormat="1" x14ac:dyDescent="0.25">
      <c r="A319" s="69"/>
    </row>
    <row r="320" spans="1:1" s="261" customFormat="1" x14ac:dyDescent="0.25">
      <c r="A320" s="69"/>
    </row>
    <row r="321" spans="1:1" s="261" customFormat="1" x14ac:dyDescent="0.25">
      <c r="A321" s="69"/>
    </row>
    <row r="322" spans="1:1" s="261" customFormat="1" x14ac:dyDescent="0.25">
      <c r="A322" s="69"/>
    </row>
    <row r="323" spans="1:1" s="261" customFormat="1" x14ac:dyDescent="0.25">
      <c r="A323" s="69"/>
    </row>
    <row r="324" spans="1:1" s="261" customFormat="1" x14ac:dyDescent="0.25">
      <c r="A324" s="69"/>
    </row>
    <row r="325" spans="1:1" s="261" customFormat="1" x14ac:dyDescent="0.25">
      <c r="A325" s="69"/>
    </row>
    <row r="326" spans="1:1" s="261" customFormat="1" x14ac:dyDescent="0.25">
      <c r="A326" s="69"/>
    </row>
    <row r="327" spans="1:1" s="261" customFormat="1" x14ac:dyDescent="0.25">
      <c r="A327" s="69"/>
    </row>
    <row r="328" spans="1:1" s="261" customFormat="1" x14ac:dyDescent="0.25">
      <c r="A328" s="69"/>
    </row>
    <row r="329" spans="1:1" s="261" customFormat="1" x14ac:dyDescent="0.25">
      <c r="A329" s="69"/>
    </row>
    <row r="330" spans="1:1" s="261" customFormat="1" x14ac:dyDescent="0.25">
      <c r="A330" s="69"/>
    </row>
    <row r="331" spans="1:1" s="261" customFormat="1" x14ac:dyDescent="0.25">
      <c r="A331" s="69"/>
    </row>
    <row r="332" spans="1:1" s="261" customFormat="1" x14ac:dyDescent="0.25">
      <c r="A332" s="69"/>
    </row>
    <row r="333" spans="1:1" s="261" customFormat="1" x14ac:dyDescent="0.25">
      <c r="A333" s="69"/>
    </row>
    <row r="334" spans="1:1" s="261" customFormat="1" x14ac:dyDescent="0.25">
      <c r="A334" s="69"/>
    </row>
    <row r="335" spans="1:1" s="261" customFormat="1" x14ac:dyDescent="0.25">
      <c r="A335" s="69"/>
    </row>
    <row r="336" spans="1:1" s="261" customFormat="1" x14ac:dyDescent="0.25">
      <c r="A336" s="69"/>
    </row>
    <row r="337" spans="1:1" s="261" customFormat="1" x14ac:dyDescent="0.25">
      <c r="A337" s="69"/>
    </row>
    <row r="338" spans="1:1" s="261" customFormat="1" x14ac:dyDescent="0.25">
      <c r="A338" s="69"/>
    </row>
    <row r="339" spans="1:1" s="261" customFormat="1" x14ac:dyDescent="0.25">
      <c r="A339" s="69"/>
    </row>
    <row r="340" spans="1:1" s="261" customFormat="1" x14ac:dyDescent="0.25">
      <c r="A340" s="69"/>
    </row>
    <row r="341" spans="1:1" s="261" customFormat="1" x14ac:dyDescent="0.25">
      <c r="A341" s="69"/>
    </row>
    <row r="342" spans="1:1" s="261" customFormat="1" x14ac:dyDescent="0.25">
      <c r="A342" s="69"/>
    </row>
    <row r="343" spans="1:1" s="261" customFormat="1" x14ac:dyDescent="0.25">
      <c r="A343" s="69"/>
    </row>
    <row r="344" spans="1:1" s="261" customFormat="1" x14ac:dyDescent="0.25">
      <c r="A344" s="69"/>
    </row>
    <row r="345" spans="1:1" s="261" customFormat="1" x14ac:dyDescent="0.25">
      <c r="A345" s="69"/>
    </row>
    <row r="346" spans="1:1" s="261" customFormat="1" x14ac:dyDescent="0.25">
      <c r="A346" s="69"/>
    </row>
    <row r="347" spans="1:1" s="261" customFormat="1" x14ac:dyDescent="0.25">
      <c r="A347" s="69"/>
    </row>
    <row r="348" spans="1:1" s="261" customFormat="1" x14ac:dyDescent="0.25">
      <c r="A348" s="69"/>
    </row>
    <row r="349" spans="1:1" s="261" customFormat="1" x14ac:dyDescent="0.25">
      <c r="A349" s="69"/>
    </row>
    <row r="350" spans="1:1" s="261" customFormat="1" x14ac:dyDescent="0.25">
      <c r="A350" s="69"/>
    </row>
    <row r="351" spans="1:1" s="261" customFormat="1" x14ac:dyDescent="0.25">
      <c r="A351" s="69"/>
    </row>
    <row r="352" spans="1:1" s="261" customFormat="1" x14ac:dyDescent="0.25">
      <c r="A352" s="69"/>
    </row>
    <row r="353" spans="1:1" s="261" customFormat="1" x14ac:dyDescent="0.25">
      <c r="A353" s="69"/>
    </row>
    <row r="354" spans="1:1" s="261" customFormat="1" x14ac:dyDescent="0.25">
      <c r="A354" s="69"/>
    </row>
    <row r="355" spans="1:1" s="261" customFormat="1" x14ac:dyDescent="0.25">
      <c r="A355" s="69"/>
    </row>
    <row r="356" spans="1:1" s="261" customFormat="1" x14ac:dyDescent="0.25">
      <c r="A356" s="69"/>
    </row>
    <row r="357" spans="1:1" s="261" customFormat="1" x14ac:dyDescent="0.25">
      <c r="A357" s="69"/>
    </row>
    <row r="358" spans="1:1" s="261" customFormat="1" x14ac:dyDescent="0.25">
      <c r="A358" s="69"/>
    </row>
    <row r="359" spans="1:1" s="261" customFormat="1" x14ac:dyDescent="0.25">
      <c r="A359" s="69"/>
    </row>
    <row r="360" spans="1:1" s="261" customFormat="1" x14ac:dyDescent="0.25">
      <c r="A360" s="69"/>
    </row>
    <row r="361" spans="1:1" s="261" customFormat="1" x14ac:dyDescent="0.25">
      <c r="A361" s="69"/>
    </row>
    <row r="362" spans="1:1" s="261" customFormat="1" x14ac:dyDescent="0.25">
      <c r="A362" s="69"/>
    </row>
    <row r="363" spans="1:1" s="261" customFormat="1" x14ac:dyDescent="0.25">
      <c r="A363" s="69"/>
    </row>
    <row r="364" spans="1:1" s="261" customFormat="1" x14ac:dyDescent="0.25">
      <c r="A364" s="69"/>
    </row>
    <row r="365" spans="1:1" s="261" customFormat="1" x14ac:dyDescent="0.25">
      <c r="A365" s="69"/>
    </row>
    <row r="366" spans="1:1" s="261" customFormat="1" x14ac:dyDescent="0.25">
      <c r="A366" s="69"/>
    </row>
    <row r="367" spans="1:1" s="261" customFormat="1" x14ac:dyDescent="0.25">
      <c r="A367" s="69"/>
    </row>
    <row r="368" spans="1:1" s="261" customFormat="1" x14ac:dyDescent="0.25">
      <c r="A368" s="69"/>
    </row>
    <row r="369" spans="1:1" s="261" customFormat="1" x14ac:dyDescent="0.25">
      <c r="A369" s="69"/>
    </row>
    <row r="370" spans="1:1" s="261" customFormat="1" x14ac:dyDescent="0.25">
      <c r="A370" s="69"/>
    </row>
    <row r="371" spans="1:1" s="261" customFormat="1" x14ac:dyDescent="0.25">
      <c r="A371" s="69"/>
    </row>
    <row r="372" spans="1:1" s="261" customFormat="1" x14ac:dyDescent="0.25">
      <c r="A372" s="69"/>
    </row>
    <row r="373" spans="1:1" s="261" customFormat="1" x14ac:dyDescent="0.25">
      <c r="A373" s="69"/>
    </row>
    <row r="374" spans="1:1" s="261" customFormat="1" x14ac:dyDescent="0.25">
      <c r="A374" s="69"/>
    </row>
    <row r="375" spans="1:1" s="261" customFormat="1" x14ac:dyDescent="0.25">
      <c r="A375" s="69"/>
    </row>
    <row r="376" spans="1:1" s="261" customFormat="1" x14ac:dyDescent="0.25">
      <c r="A376" s="69"/>
    </row>
    <row r="377" spans="1:1" s="261" customFormat="1" x14ac:dyDescent="0.25">
      <c r="A377" s="69"/>
    </row>
    <row r="378" spans="1:1" s="261" customFormat="1" x14ac:dyDescent="0.25">
      <c r="A378" s="69"/>
    </row>
    <row r="379" spans="1:1" s="261" customFormat="1" x14ac:dyDescent="0.25">
      <c r="A379" s="69"/>
    </row>
    <row r="380" spans="1:1" s="261" customFormat="1" x14ac:dyDescent="0.25">
      <c r="A380" s="69"/>
    </row>
    <row r="381" spans="1:1" s="261" customFormat="1" x14ac:dyDescent="0.25">
      <c r="A381" s="69"/>
    </row>
    <row r="382" spans="1:1" s="261" customFormat="1" x14ac:dyDescent="0.25">
      <c r="A382" s="69"/>
    </row>
    <row r="383" spans="1:1" s="261" customFormat="1" x14ac:dyDescent="0.25">
      <c r="A383" s="69"/>
    </row>
    <row r="384" spans="1:1" s="261" customFormat="1" x14ac:dyDescent="0.25">
      <c r="A384" s="69"/>
    </row>
    <row r="385" spans="1:1" s="261" customFormat="1" x14ac:dyDescent="0.25">
      <c r="A385" s="69"/>
    </row>
    <row r="386" spans="1:1" s="261" customFormat="1" x14ac:dyDescent="0.25">
      <c r="A386" s="69"/>
    </row>
    <row r="387" spans="1:1" s="261" customFormat="1" x14ac:dyDescent="0.25">
      <c r="A387" s="69"/>
    </row>
    <row r="388" spans="1:1" s="261" customFormat="1" x14ac:dyDescent="0.25">
      <c r="A388" s="69"/>
    </row>
    <row r="389" spans="1:1" s="261" customFormat="1" x14ac:dyDescent="0.25">
      <c r="A389" s="69"/>
    </row>
    <row r="390" spans="1:1" s="261" customFormat="1" x14ac:dyDescent="0.25">
      <c r="A390" s="69"/>
    </row>
    <row r="391" spans="1:1" s="261" customFormat="1" x14ac:dyDescent="0.25">
      <c r="A391" s="69"/>
    </row>
    <row r="392" spans="1:1" s="261" customFormat="1" x14ac:dyDescent="0.25">
      <c r="A392" s="69"/>
    </row>
    <row r="393" spans="1:1" s="261" customFormat="1" x14ac:dyDescent="0.25">
      <c r="A393" s="69"/>
    </row>
    <row r="394" spans="1:1" s="261" customFormat="1" x14ac:dyDescent="0.25">
      <c r="A394" s="69"/>
    </row>
    <row r="395" spans="1:1" s="261" customFormat="1" x14ac:dyDescent="0.25">
      <c r="A395" s="69"/>
    </row>
    <row r="396" spans="1:1" s="261" customFormat="1" x14ac:dyDescent="0.25">
      <c r="A396" s="69"/>
    </row>
    <row r="397" spans="1:1" s="261" customFormat="1" x14ac:dyDescent="0.25">
      <c r="A397" s="69"/>
    </row>
    <row r="398" spans="1:1" s="261" customFormat="1" x14ac:dyDescent="0.25">
      <c r="A398" s="69"/>
    </row>
    <row r="399" spans="1:1" s="261" customFormat="1" x14ac:dyDescent="0.25">
      <c r="A399" s="69"/>
    </row>
    <row r="400" spans="1:1" s="261" customFormat="1" x14ac:dyDescent="0.25">
      <c r="A400" s="69"/>
    </row>
    <row r="401" spans="1:1" s="261" customFormat="1" x14ac:dyDescent="0.25">
      <c r="A401" s="69"/>
    </row>
    <row r="402" spans="1:1" s="261" customFormat="1" x14ac:dyDescent="0.25">
      <c r="A402" s="69"/>
    </row>
    <row r="403" spans="1:1" s="261" customFormat="1" x14ac:dyDescent="0.25">
      <c r="A403" s="69"/>
    </row>
    <row r="404" spans="1:1" s="261" customFormat="1" x14ac:dyDescent="0.25">
      <c r="A404" s="69"/>
    </row>
    <row r="405" spans="1:1" s="261" customFormat="1" x14ac:dyDescent="0.25">
      <c r="A405" s="69"/>
    </row>
    <row r="406" spans="1:1" s="261" customFormat="1" x14ac:dyDescent="0.25">
      <c r="A406" s="69"/>
    </row>
    <row r="407" spans="1:1" s="261" customFormat="1" x14ac:dyDescent="0.25">
      <c r="A407" s="69"/>
    </row>
    <row r="408" spans="1:1" s="261" customFormat="1" x14ac:dyDescent="0.25">
      <c r="A408" s="69"/>
    </row>
    <row r="409" spans="1:1" s="261" customFormat="1" x14ac:dyDescent="0.25">
      <c r="A409" s="69"/>
    </row>
    <row r="410" spans="1:1" s="261" customFormat="1" x14ac:dyDescent="0.25">
      <c r="A410" s="69"/>
    </row>
    <row r="411" spans="1:1" s="261" customFormat="1" x14ac:dyDescent="0.25">
      <c r="A411" s="69"/>
    </row>
    <row r="412" spans="1:1" s="261" customFormat="1" x14ac:dyDescent="0.25">
      <c r="A412" s="69"/>
    </row>
    <row r="413" spans="1:1" s="261" customFormat="1" x14ac:dyDescent="0.25">
      <c r="A413" s="69"/>
    </row>
  </sheetData>
  <sheetProtection selectLockedCells="1"/>
  <mergeCells count="67">
    <mergeCell ref="D9:D10"/>
    <mergeCell ref="C15:C16"/>
    <mergeCell ref="D13:D14"/>
    <mergeCell ref="C13:C14"/>
    <mergeCell ref="M3:M4"/>
    <mergeCell ref="M5:M6"/>
    <mergeCell ref="M7:M8"/>
    <mergeCell ref="M9:M10"/>
    <mergeCell ref="D11:D12"/>
    <mergeCell ref="M11:M12"/>
    <mergeCell ref="A21:A22"/>
    <mergeCell ref="B21:B22"/>
    <mergeCell ref="C21:C22"/>
    <mergeCell ref="D21:D22"/>
    <mergeCell ref="M13:M14"/>
    <mergeCell ref="D15:D16"/>
    <mergeCell ref="M15:M16"/>
    <mergeCell ref="A19:A20"/>
    <mergeCell ref="C19:C20"/>
    <mergeCell ref="D19:D20"/>
    <mergeCell ref="B19:B20"/>
    <mergeCell ref="D17:D18"/>
    <mergeCell ref="M21:M22"/>
    <mergeCell ref="M19:M20"/>
    <mergeCell ref="M17:M18"/>
    <mergeCell ref="A11:A12"/>
    <mergeCell ref="B11:B12"/>
    <mergeCell ref="A17:A18"/>
    <mergeCell ref="B17:B18"/>
    <mergeCell ref="C17:C18"/>
    <mergeCell ref="A15:A16"/>
    <mergeCell ref="C11:C12"/>
    <mergeCell ref="B13:B14"/>
    <mergeCell ref="B15:B16"/>
    <mergeCell ref="D1:D2"/>
    <mergeCell ref="J1:L1"/>
    <mergeCell ref="A3:A4"/>
    <mergeCell ref="B3:B4"/>
    <mergeCell ref="C3:C4"/>
    <mergeCell ref="D3:D4"/>
    <mergeCell ref="A1:A2"/>
    <mergeCell ref="A7:A8"/>
    <mergeCell ref="B7:B8"/>
    <mergeCell ref="D7:D8"/>
    <mergeCell ref="A13:A14"/>
    <mergeCell ref="M1:M2"/>
    <mergeCell ref="A9:A10"/>
    <mergeCell ref="B9:B10"/>
    <mergeCell ref="C9:C10"/>
    <mergeCell ref="A5:A6"/>
    <mergeCell ref="B5:B6"/>
    <mergeCell ref="C5:C6"/>
    <mergeCell ref="C7:C8"/>
    <mergeCell ref="D5:D6"/>
    <mergeCell ref="E1:I1"/>
    <mergeCell ref="B1:B2"/>
    <mergeCell ref="C1:C2"/>
    <mergeCell ref="A25:A26"/>
    <mergeCell ref="B25:B26"/>
    <mergeCell ref="C25:C26"/>
    <mergeCell ref="D25:D26"/>
    <mergeCell ref="M23:M24"/>
    <mergeCell ref="A23:A24"/>
    <mergeCell ref="B23:B24"/>
    <mergeCell ref="C23:C24"/>
    <mergeCell ref="D23:D24"/>
    <mergeCell ref="M25:M26"/>
  </mergeCells>
  <dataValidations disablePrompts="1" count="1">
    <dataValidation type="whole" allowBlank="1" showInputMessage="1" showErrorMessage="1" sqref="J9:L9" xr:uid="{00000000-0002-0000-0900-000000000000}">
      <formula1>0</formula1>
      <formula2>5</formula2>
    </dataValidation>
  </dataValidations>
  <pageMargins left="0.59055118110236227" right="0.59055118110236227" top="0.94488188976377963" bottom="0.86614173228346458" header="0.31496062992125984" footer="0.31496062992125984"/>
  <pageSetup scale="45" fitToWidth="0" fitToHeight="0" orientation="landscape" horizontalDpi="4294967293" r:id="rId1"/>
  <headerFooter>
    <oddHeader>&amp;L&amp;"Palatino Linotype,Negrita"&amp;18
Componente 5: Gestión de la calidad&amp;C&amp;"Palatino Linotype,Negrita"&amp;24Programa Fábricas de Productividad
&amp;20Guía para la autoevaluación general de la Empresa&amp;R&amp;G</oddHeader>
    <oddFooter>&amp;L&amp;"Palatino Linotype,Normal"&amp;G
&amp;"Palatino Linotype,Cursiva"© Colombia Productiva&amp;C&amp;"Palatino Linotype,Negrita"&amp;18&amp;G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1" manualBreakCount="1">
    <brk id="18" min="1" max="12" man="1"/>
  </rowBreak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A1:M453"/>
  <sheetViews>
    <sheetView showGridLines="0" view="pageLayout" zoomScale="65" zoomScaleNormal="100" zoomScaleSheetLayoutView="55" zoomScalePageLayoutView="65" workbookViewId="0">
      <selection activeCell="D32" sqref="D32"/>
    </sheetView>
  </sheetViews>
  <sheetFormatPr baseColWidth="10" defaultColWidth="0.42578125" defaultRowHeight="18" x14ac:dyDescent="0.35"/>
  <cols>
    <col min="1" max="1" width="4.7109375" style="71" customWidth="1"/>
    <col min="2" max="2" width="27.140625" style="139" customWidth="1"/>
    <col min="3" max="3" width="31" style="139" customWidth="1"/>
    <col min="4" max="4" width="28.140625" style="139" customWidth="1"/>
    <col min="5" max="9" width="21.28515625" style="139" customWidth="1"/>
    <col min="10" max="12" width="10" style="139" customWidth="1"/>
    <col min="13" max="13" width="50.28515625" style="139" customWidth="1"/>
    <col min="14" max="16384" width="0.42578125" style="139"/>
  </cols>
  <sheetData>
    <row r="1" spans="1:13" ht="39.6" customHeight="1" x14ac:dyDescent="0.35">
      <c r="A1" s="698" t="s">
        <v>0</v>
      </c>
      <c r="B1" s="699" t="s">
        <v>1</v>
      </c>
      <c r="C1" s="700" t="s">
        <v>19</v>
      </c>
      <c r="D1" s="699" t="s">
        <v>20</v>
      </c>
      <c r="E1" s="700" t="s">
        <v>2</v>
      </c>
      <c r="F1" s="700"/>
      <c r="G1" s="700"/>
      <c r="H1" s="700"/>
      <c r="I1" s="700"/>
      <c r="J1" s="654" t="s">
        <v>3</v>
      </c>
      <c r="K1" s="654"/>
      <c r="L1" s="654"/>
      <c r="M1" s="657" t="s">
        <v>4</v>
      </c>
    </row>
    <row r="2" spans="1:13" ht="39.6" customHeight="1" x14ac:dyDescent="0.35">
      <c r="A2" s="698"/>
      <c r="B2" s="699"/>
      <c r="C2" s="700"/>
      <c r="D2" s="699"/>
      <c r="E2" s="128">
        <v>1</v>
      </c>
      <c r="F2" s="129">
        <v>2</v>
      </c>
      <c r="G2" s="130">
        <v>3</v>
      </c>
      <c r="H2" s="131">
        <v>4</v>
      </c>
      <c r="I2" s="132">
        <v>5</v>
      </c>
      <c r="J2" s="291">
        <v>2020</v>
      </c>
      <c r="K2" s="291">
        <v>2021</v>
      </c>
      <c r="L2" s="291">
        <v>2022</v>
      </c>
      <c r="M2" s="657"/>
    </row>
    <row r="3" spans="1:13" ht="20.25" customHeight="1" x14ac:dyDescent="0.35">
      <c r="A3" s="693">
        <v>1</v>
      </c>
      <c r="B3" s="691" t="s">
        <v>788</v>
      </c>
      <c r="C3" s="719" t="s">
        <v>993</v>
      </c>
      <c r="D3" s="721" t="s">
        <v>994</v>
      </c>
      <c r="E3" s="486"/>
      <c r="F3" s="486"/>
      <c r="G3" s="486"/>
      <c r="H3" s="486"/>
      <c r="I3" s="486"/>
      <c r="J3" s="146"/>
      <c r="K3" s="146"/>
      <c r="L3" s="146"/>
      <c r="M3" s="717"/>
    </row>
    <row r="4" spans="1:13" ht="84" customHeight="1" x14ac:dyDescent="0.35">
      <c r="A4" s="716"/>
      <c r="B4" s="729"/>
      <c r="C4" s="720"/>
      <c r="D4" s="722"/>
      <c r="E4" s="293" t="s">
        <v>214</v>
      </c>
      <c r="F4" s="115" t="s">
        <v>705</v>
      </c>
      <c r="G4" s="293" t="s">
        <v>940</v>
      </c>
      <c r="H4" s="293" t="s">
        <v>941</v>
      </c>
      <c r="I4" s="293" t="s">
        <v>71</v>
      </c>
      <c r="J4" s="147"/>
      <c r="K4" s="147"/>
      <c r="L4" s="147"/>
      <c r="M4" s="718"/>
    </row>
    <row r="5" spans="1:13" ht="17.649999999999999" customHeight="1" x14ac:dyDescent="0.35">
      <c r="A5" s="716"/>
      <c r="B5" s="729"/>
      <c r="C5" s="695" t="s">
        <v>665</v>
      </c>
      <c r="D5" s="689" t="s">
        <v>995</v>
      </c>
      <c r="E5" s="116"/>
      <c r="F5" s="116"/>
      <c r="G5" s="116"/>
      <c r="H5" s="116"/>
      <c r="I5" s="116"/>
      <c r="J5" s="146"/>
      <c r="K5" s="146"/>
      <c r="L5" s="146"/>
      <c r="M5" s="717"/>
    </row>
    <row r="6" spans="1:13" ht="139.15" customHeight="1" x14ac:dyDescent="0.35">
      <c r="A6" s="694"/>
      <c r="B6" s="692"/>
      <c r="C6" s="730"/>
      <c r="D6" s="689"/>
      <c r="E6" s="292" t="s">
        <v>666</v>
      </c>
      <c r="F6" s="292" t="s">
        <v>667</v>
      </c>
      <c r="G6" s="295" t="s">
        <v>949</v>
      </c>
      <c r="H6" s="295" t="s">
        <v>668</v>
      </c>
      <c r="I6" s="109" t="s">
        <v>669</v>
      </c>
      <c r="J6" s="114"/>
      <c r="K6" s="114"/>
      <c r="L6" s="114"/>
      <c r="M6" s="718"/>
    </row>
    <row r="7" spans="1:13" ht="17.649999999999999" customHeight="1" x14ac:dyDescent="0.35">
      <c r="A7" s="688">
        <v>2</v>
      </c>
      <c r="B7" s="653" t="s">
        <v>997</v>
      </c>
      <c r="C7" s="689" t="s">
        <v>218</v>
      </c>
      <c r="D7" s="689" t="s">
        <v>996</v>
      </c>
      <c r="E7" s="116"/>
      <c r="F7" s="116"/>
      <c r="G7" s="116"/>
      <c r="H7" s="116"/>
      <c r="I7" s="116"/>
      <c r="J7" s="146"/>
      <c r="K7" s="146"/>
      <c r="L7" s="146"/>
      <c r="M7" s="728"/>
    </row>
    <row r="8" spans="1:13" ht="163.15" customHeight="1" x14ac:dyDescent="0.35">
      <c r="A8" s="688"/>
      <c r="B8" s="653"/>
      <c r="C8" s="689"/>
      <c r="D8" s="689"/>
      <c r="E8" s="292" t="s">
        <v>789</v>
      </c>
      <c r="F8" s="292" t="s">
        <v>664</v>
      </c>
      <c r="G8" s="295" t="s">
        <v>663</v>
      </c>
      <c r="H8" s="295" t="s">
        <v>662</v>
      </c>
      <c r="I8" s="109" t="s">
        <v>661</v>
      </c>
      <c r="J8" s="114"/>
      <c r="K8" s="114"/>
      <c r="L8" s="114"/>
      <c r="M8" s="728"/>
    </row>
    <row r="9" spans="1:13" ht="17.649999999999999" customHeight="1" x14ac:dyDescent="0.35">
      <c r="A9" s="688">
        <v>3</v>
      </c>
      <c r="B9" s="653" t="s">
        <v>72</v>
      </c>
      <c r="C9" s="655" t="s">
        <v>790</v>
      </c>
      <c r="D9" s="689" t="s">
        <v>998</v>
      </c>
      <c r="E9" s="116"/>
      <c r="F9" s="116"/>
      <c r="G9" s="116"/>
      <c r="H9" s="116"/>
      <c r="I9" s="116"/>
      <c r="J9" s="146"/>
      <c r="K9" s="146"/>
      <c r="L9" s="146"/>
      <c r="M9" s="728"/>
    </row>
    <row r="10" spans="1:13" ht="224.45" customHeight="1" x14ac:dyDescent="0.35">
      <c r="A10" s="688"/>
      <c r="B10" s="653"/>
      <c r="C10" s="655"/>
      <c r="D10" s="689"/>
      <c r="E10" s="117" t="s">
        <v>682</v>
      </c>
      <c r="F10" s="117" t="s">
        <v>791</v>
      </c>
      <c r="G10" s="117" t="s">
        <v>219</v>
      </c>
      <c r="H10" s="117" t="s">
        <v>220</v>
      </c>
      <c r="I10" s="117" t="s">
        <v>658</v>
      </c>
      <c r="J10" s="114"/>
      <c r="K10" s="114"/>
      <c r="L10" s="114"/>
      <c r="M10" s="728"/>
    </row>
    <row r="11" spans="1:13" s="149" customFormat="1" ht="17.649999999999999" customHeight="1" x14ac:dyDescent="0.4">
      <c r="A11" s="688">
        <v>4</v>
      </c>
      <c r="B11" s="653" t="s">
        <v>334</v>
      </c>
      <c r="C11" s="723" t="s">
        <v>792</v>
      </c>
      <c r="D11" s="655" t="s">
        <v>982</v>
      </c>
      <c r="E11" s="487"/>
      <c r="F11" s="487"/>
      <c r="G11" s="487"/>
      <c r="H11" s="487"/>
      <c r="I11" s="487"/>
      <c r="J11" s="146"/>
      <c r="K11" s="146"/>
      <c r="L11" s="146"/>
      <c r="M11" s="727"/>
    </row>
    <row r="12" spans="1:13" s="149" customFormat="1" ht="114.6" customHeight="1" x14ac:dyDescent="0.4">
      <c r="A12" s="688"/>
      <c r="B12" s="653"/>
      <c r="C12" s="723"/>
      <c r="D12" s="655"/>
      <c r="E12" s="295" t="s">
        <v>659</v>
      </c>
      <c r="F12" s="295" t="s">
        <v>670</v>
      </c>
      <c r="G12" s="547" t="s">
        <v>1008</v>
      </c>
      <c r="H12" s="295" t="s">
        <v>660</v>
      </c>
      <c r="I12" s="295" t="s">
        <v>535</v>
      </c>
      <c r="J12" s="114"/>
      <c r="K12" s="114"/>
      <c r="L12" s="114"/>
      <c r="M12" s="727"/>
    </row>
    <row r="13" spans="1:13" s="149" customFormat="1" ht="17.649999999999999" customHeight="1" x14ac:dyDescent="0.4">
      <c r="A13" s="688">
        <v>5</v>
      </c>
      <c r="B13" s="653" t="s">
        <v>335</v>
      </c>
      <c r="C13" s="689" t="s">
        <v>683</v>
      </c>
      <c r="D13" s="689" t="s">
        <v>336</v>
      </c>
      <c r="E13" s="148"/>
      <c r="F13" s="148"/>
      <c r="G13" s="148"/>
      <c r="H13" s="148"/>
      <c r="I13" s="148"/>
      <c r="J13" s="146"/>
      <c r="K13" s="146"/>
      <c r="L13" s="146"/>
      <c r="M13" s="727"/>
    </row>
    <row r="14" spans="1:13" s="149" customFormat="1" ht="235.15" customHeight="1" x14ac:dyDescent="0.4">
      <c r="A14" s="688"/>
      <c r="B14" s="653"/>
      <c r="C14" s="689"/>
      <c r="D14" s="689"/>
      <c r="E14" s="295" t="s">
        <v>323</v>
      </c>
      <c r="F14" s="295" t="s">
        <v>536</v>
      </c>
      <c r="G14" s="477" t="s">
        <v>699</v>
      </c>
      <c r="H14" s="295" t="s">
        <v>324</v>
      </c>
      <c r="I14" s="295" t="s">
        <v>537</v>
      </c>
      <c r="J14" s="114"/>
      <c r="K14" s="114"/>
      <c r="L14" s="114"/>
      <c r="M14" s="727"/>
    </row>
    <row r="15" spans="1:13" s="149" customFormat="1" ht="17.649999999999999" customHeight="1" x14ac:dyDescent="0.4">
      <c r="A15" s="688">
        <v>6</v>
      </c>
      <c r="B15" s="653" t="s">
        <v>337</v>
      </c>
      <c r="C15" s="689" t="s">
        <v>937</v>
      </c>
      <c r="D15" s="708" t="s">
        <v>671</v>
      </c>
      <c r="E15" s="148"/>
      <c r="F15" s="148"/>
      <c r="G15" s="148"/>
      <c r="H15" s="148"/>
      <c r="I15" s="148"/>
      <c r="J15" s="146"/>
      <c r="K15" s="146"/>
      <c r="L15" s="146"/>
      <c r="M15" s="727"/>
    </row>
    <row r="16" spans="1:13" s="149" customFormat="1" ht="149.44999999999999" customHeight="1" x14ac:dyDescent="0.4">
      <c r="A16" s="688"/>
      <c r="B16" s="653"/>
      <c r="C16" s="689"/>
      <c r="D16" s="708"/>
      <c r="E16" s="118" t="s">
        <v>793</v>
      </c>
      <c r="F16" s="295" t="s">
        <v>325</v>
      </c>
      <c r="G16" s="295" t="s">
        <v>950</v>
      </c>
      <c r="H16" s="295" t="s">
        <v>951</v>
      </c>
      <c r="I16" s="295" t="s">
        <v>326</v>
      </c>
      <c r="J16" s="114"/>
      <c r="K16" s="114"/>
      <c r="L16" s="114"/>
      <c r="M16" s="727"/>
    </row>
    <row r="17" spans="1:13" s="149" customFormat="1" ht="17.649999999999999" customHeight="1" x14ac:dyDescent="0.4">
      <c r="A17" s="688">
        <v>7</v>
      </c>
      <c r="B17" s="653" t="s">
        <v>338</v>
      </c>
      <c r="C17" s="689" t="s">
        <v>999</v>
      </c>
      <c r="D17" s="708" t="s">
        <v>538</v>
      </c>
      <c r="E17" s="148"/>
      <c r="F17" s="148"/>
      <c r="G17" s="148"/>
      <c r="H17" s="148"/>
      <c r="I17" s="148"/>
      <c r="J17" s="146"/>
      <c r="K17" s="146"/>
      <c r="L17" s="146"/>
      <c r="M17" s="727"/>
    </row>
    <row r="18" spans="1:13" s="149" customFormat="1" ht="165.6" customHeight="1" x14ac:dyDescent="0.4">
      <c r="A18" s="688"/>
      <c r="B18" s="653"/>
      <c r="C18" s="689"/>
      <c r="D18" s="708"/>
      <c r="E18" s="118" t="s">
        <v>192</v>
      </c>
      <c r="F18" s="295" t="s">
        <v>942</v>
      </c>
      <c r="G18" s="295" t="s">
        <v>943</v>
      </c>
      <c r="H18" s="295" t="s">
        <v>944</v>
      </c>
      <c r="I18" s="295" t="s">
        <v>327</v>
      </c>
      <c r="J18" s="114"/>
      <c r="K18" s="114"/>
      <c r="L18" s="114"/>
      <c r="M18" s="727"/>
    </row>
    <row r="19" spans="1:13" s="112" customFormat="1" ht="17.649999999999999" customHeight="1" x14ac:dyDescent="0.25">
      <c r="A19" s="648">
        <v>8</v>
      </c>
      <c r="B19" s="651" t="s">
        <v>339</v>
      </c>
      <c r="C19" s="649" t="s">
        <v>539</v>
      </c>
      <c r="D19" s="649" t="s">
        <v>672</v>
      </c>
      <c r="E19" s="110"/>
      <c r="F19" s="110"/>
      <c r="G19" s="110"/>
      <c r="H19" s="110"/>
      <c r="I19" s="110"/>
      <c r="J19" s="111"/>
      <c r="K19" s="111"/>
      <c r="L19" s="111"/>
      <c r="M19" s="724"/>
    </row>
    <row r="20" spans="1:13" s="112" customFormat="1" ht="290.25" customHeight="1" x14ac:dyDescent="0.25">
      <c r="A20" s="648"/>
      <c r="B20" s="651"/>
      <c r="C20" s="649"/>
      <c r="D20" s="649"/>
      <c r="E20" s="294" t="s">
        <v>328</v>
      </c>
      <c r="F20" s="294" t="s">
        <v>1000</v>
      </c>
      <c r="G20" s="294" t="s">
        <v>329</v>
      </c>
      <c r="H20" s="294" t="s">
        <v>330</v>
      </c>
      <c r="I20" s="113" t="s">
        <v>1009</v>
      </c>
      <c r="J20" s="114"/>
      <c r="K20" s="114"/>
      <c r="L20" s="114"/>
      <c r="M20" s="724"/>
    </row>
    <row r="21" spans="1:13" s="106" customFormat="1" ht="17.649999999999999" customHeight="1" x14ac:dyDescent="0.25">
      <c r="A21" s="688">
        <v>9</v>
      </c>
      <c r="B21" s="653" t="s">
        <v>1001</v>
      </c>
      <c r="C21" s="649" t="s">
        <v>1002</v>
      </c>
      <c r="D21" s="725"/>
      <c r="E21" s="119"/>
      <c r="F21" s="119"/>
      <c r="G21" s="119"/>
      <c r="H21" s="119"/>
      <c r="I21" s="119"/>
      <c r="J21" s="120"/>
      <c r="K21" s="120"/>
      <c r="L21" s="120"/>
      <c r="M21" s="726"/>
    </row>
    <row r="22" spans="1:13" s="106" customFormat="1" ht="184.9" customHeight="1" x14ac:dyDescent="0.25">
      <c r="A22" s="688"/>
      <c r="B22" s="653"/>
      <c r="C22" s="649"/>
      <c r="D22" s="725"/>
      <c r="E22" s="541" t="s">
        <v>1010</v>
      </c>
      <c r="F22" s="541" t="s">
        <v>1013</v>
      </c>
      <c r="G22" s="541" t="s">
        <v>1014</v>
      </c>
      <c r="H22" s="541" t="s">
        <v>1011</v>
      </c>
      <c r="I22" s="541" t="s">
        <v>1012</v>
      </c>
      <c r="J22" s="105"/>
      <c r="K22" s="105"/>
      <c r="L22" s="105"/>
      <c r="M22" s="726"/>
    </row>
    <row r="23" spans="1:13" s="106" customFormat="1" ht="17.649999999999999" customHeight="1" x14ac:dyDescent="0.25">
      <c r="A23" s="688">
        <v>10</v>
      </c>
      <c r="B23" s="653" t="s">
        <v>1003</v>
      </c>
      <c r="C23" s="704" t="s">
        <v>1015</v>
      </c>
      <c r="D23" s="725"/>
      <c r="E23" s="119"/>
      <c r="F23" s="119"/>
      <c r="G23" s="119"/>
      <c r="H23" s="119"/>
      <c r="I23" s="119"/>
      <c r="J23" s="120"/>
      <c r="K23" s="120"/>
      <c r="L23" s="120"/>
      <c r="M23" s="726"/>
    </row>
    <row r="24" spans="1:13" s="106" customFormat="1" ht="195.75" customHeight="1" x14ac:dyDescent="0.25">
      <c r="A24" s="688"/>
      <c r="B24" s="653"/>
      <c r="C24" s="704"/>
      <c r="D24" s="725"/>
      <c r="E24" s="121" t="s">
        <v>1016</v>
      </c>
      <c r="F24" s="540" t="s">
        <v>1018</v>
      </c>
      <c r="G24" s="121" t="s">
        <v>331</v>
      </c>
      <c r="H24" s="121" t="s">
        <v>332</v>
      </c>
      <c r="I24" s="121" t="s">
        <v>1017</v>
      </c>
      <c r="J24" s="105"/>
      <c r="K24" s="105"/>
      <c r="L24" s="105"/>
      <c r="M24" s="726"/>
    </row>
    <row r="25" spans="1:13" s="106" customFormat="1" ht="17.649999999999999" customHeight="1" x14ac:dyDescent="0.25">
      <c r="A25" s="688">
        <v>11</v>
      </c>
      <c r="B25" s="653" t="s">
        <v>1004</v>
      </c>
      <c r="C25" s="704" t="s">
        <v>1005</v>
      </c>
      <c r="D25" s="704" t="s">
        <v>1007</v>
      </c>
      <c r="E25" s="119"/>
      <c r="F25" s="119"/>
      <c r="G25" s="119"/>
      <c r="H25" s="119"/>
      <c r="I25" s="119"/>
      <c r="J25" s="120"/>
      <c r="K25" s="120"/>
      <c r="L25" s="120"/>
      <c r="M25" s="731"/>
    </row>
    <row r="26" spans="1:13" s="106" customFormat="1" ht="164.25" customHeight="1" x14ac:dyDescent="0.25">
      <c r="A26" s="688"/>
      <c r="B26" s="653"/>
      <c r="C26" s="704"/>
      <c r="D26" s="704"/>
      <c r="E26" s="541" t="s">
        <v>231</v>
      </c>
      <c r="F26" s="541" t="s">
        <v>1006</v>
      </c>
      <c r="G26" s="541" t="s">
        <v>333</v>
      </c>
      <c r="H26" s="541" t="s">
        <v>1020</v>
      </c>
      <c r="I26" s="541" t="s">
        <v>1019</v>
      </c>
      <c r="J26" s="105"/>
      <c r="K26" s="105"/>
      <c r="L26" s="105"/>
      <c r="M26" s="731"/>
    </row>
    <row r="27" spans="1:13" s="138" customFormat="1" ht="15.75" x14ac:dyDescent="0.25">
      <c r="A27" s="273"/>
      <c r="B27" s="272"/>
      <c r="C27" s="272"/>
      <c r="D27" s="272"/>
      <c r="E27" s="272"/>
      <c r="F27" s="272"/>
      <c r="G27" s="272"/>
      <c r="H27" s="272"/>
      <c r="I27" s="272"/>
      <c r="J27" s="272"/>
      <c r="K27" s="272"/>
      <c r="L27" s="272"/>
      <c r="M27" s="274"/>
    </row>
    <row r="28" spans="1:13" s="138" customFormat="1" x14ac:dyDescent="0.35">
      <c r="A28" s="162"/>
      <c r="B28" s="140" t="s">
        <v>162</v>
      </c>
      <c r="C28" s="137"/>
      <c r="D28" s="137"/>
      <c r="E28" s="137"/>
      <c r="F28" s="137"/>
      <c r="G28" s="137"/>
      <c r="H28" s="137"/>
      <c r="I28" s="137"/>
      <c r="J28" s="137"/>
      <c r="K28" s="137"/>
      <c r="L28" s="137"/>
      <c r="M28" s="163"/>
    </row>
    <row r="29" spans="1:13" s="138" customFormat="1" ht="15.75" x14ac:dyDescent="0.25">
      <c r="A29" s="162"/>
      <c r="B29" s="137"/>
      <c r="C29" s="137"/>
      <c r="D29" s="137"/>
      <c r="E29" s="137"/>
      <c r="F29" s="137"/>
      <c r="G29" s="137"/>
      <c r="H29" s="137"/>
      <c r="I29" s="137"/>
      <c r="J29" s="137"/>
      <c r="K29" s="137"/>
      <c r="L29" s="137"/>
      <c r="M29" s="163"/>
    </row>
    <row r="30" spans="1:13" s="138" customFormat="1" ht="15.75" x14ac:dyDescent="0.25">
      <c r="A30" s="162"/>
      <c r="B30" s="137"/>
      <c r="C30" s="137"/>
      <c r="D30" s="137"/>
      <c r="E30" s="137"/>
      <c r="F30" s="137"/>
      <c r="G30" s="137"/>
      <c r="H30" s="137"/>
      <c r="I30" s="137"/>
      <c r="J30" s="137"/>
      <c r="K30" s="137"/>
      <c r="L30" s="137"/>
      <c r="M30" s="163"/>
    </row>
    <row r="31" spans="1:13" s="138" customFormat="1" ht="15.75" x14ac:dyDescent="0.25">
      <c r="A31" s="162"/>
      <c r="B31" s="137"/>
      <c r="C31" s="137"/>
      <c r="D31" s="137"/>
      <c r="E31" s="137"/>
      <c r="F31" s="137"/>
      <c r="G31" s="137"/>
      <c r="H31" s="137"/>
      <c r="I31" s="137"/>
      <c r="J31" s="137"/>
      <c r="K31" s="137"/>
      <c r="L31" s="137"/>
      <c r="M31" s="163"/>
    </row>
    <row r="32" spans="1:13" s="138" customFormat="1" ht="15.75" x14ac:dyDescent="0.25">
      <c r="A32" s="162"/>
      <c r="B32" s="137"/>
      <c r="C32" s="137"/>
      <c r="D32" s="137"/>
      <c r="E32" s="137"/>
      <c r="F32" s="137"/>
      <c r="G32" s="137"/>
      <c r="H32" s="137"/>
      <c r="I32" s="137"/>
      <c r="J32" s="137"/>
      <c r="K32" s="137"/>
      <c r="L32" s="137"/>
      <c r="M32" s="163"/>
    </row>
    <row r="33" spans="1:13" s="138" customFormat="1" ht="15.75" x14ac:dyDescent="0.25">
      <c r="A33" s="162"/>
      <c r="B33" s="137"/>
      <c r="C33" s="137"/>
      <c r="D33" s="137"/>
      <c r="E33" s="137"/>
      <c r="F33" s="137"/>
      <c r="G33" s="137"/>
      <c r="H33" s="137"/>
      <c r="I33" s="137"/>
      <c r="J33" s="137"/>
      <c r="K33" s="137"/>
      <c r="L33" s="137"/>
      <c r="M33" s="163"/>
    </row>
    <row r="34" spans="1:13" s="138" customFormat="1" ht="15.75" x14ac:dyDescent="0.25">
      <c r="A34" s="162"/>
      <c r="B34" s="137"/>
      <c r="C34" s="137"/>
      <c r="D34" s="137"/>
      <c r="E34" s="137"/>
      <c r="F34" s="137"/>
      <c r="G34" s="137"/>
      <c r="H34" s="137"/>
      <c r="I34" s="137"/>
      <c r="J34" s="137"/>
      <c r="K34" s="137"/>
      <c r="L34" s="137"/>
      <c r="M34" s="163"/>
    </row>
    <row r="35" spans="1:13" s="138" customFormat="1" ht="15.75" x14ac:dyDescent="0.25">
      <c r="A35" s="162"/>
      <c r="B35" s="137"/>
      <c r="C35" s="137"/>
      <c r="D35" s="137"/>
      <c r="E35" s="137"/>
      <c r="F35" s="137"/>
      <c r="G35" s="137"/>
      <c r="H35" s="137"/>
      <c r="I35" s="137"/>
      <c r="J35" s="137"/>
      <c r="K35" s="137"/>
      <c r="L35" s="137"/>
      <c r="M35" s="163"/>
    </row>
    <row r="36" spans="1:13" s="138" customFormat="1" ht="15.75" x14ac:dyDescent="0.25">
      <c r="A36" s="162"/>
      <c r="B36" s="137"/>
      <c r="C36" s="137"/>
      <c r="D36" s="137"/>
      <c r="E36" s="137"/>
      <c r="F36" s="137"/>
      <c r="G36" s="137"/>
      <c r="H36" s="137"/>
      <c r="I36" s="137"/>
      <c r="J36" s="137"/>
      <c r="K36" s="137"/>
      <c r="L36" s="137"/>
      <c r="M36" s="163"/>
    </row>
    <row r="37" spans="1:13" s="138" customFormat="1" ht="15.75" x14ac:dyDescent="0.25">
      <c r="A37" s="162"/>
      <c r="B37" s="137"/>
      <c r="C37" s="137"/>
      <c r="D37" s="137"/>
      <c r="E37" s="137"/>
      <c r="F37" s="137"/>
      <c r="G37" s="137"/>
      <c r="H37" s="137"/>
      <c r="I37" s="137"/>
      <c r="J37" s="137"/>
      <c r="K37" s="137"/>
      <c r="L37" s="137"/>
      <c r="M37" s="163"/>
    </row>
    <row r="38" spans="1:13" s="138" customFormat="1" ht="15.75" x14ac:dyDescent="0.25">
      <c r="A38" s="162"/>
      <c r="B38" s="137"/>
      <c r="C38" s="137"/>
      <c r="D38" s="137"/>
      <c r="E38" s="137"/>
      <c r="F38" s="137"/>
      <c r="G38" s="137"/>
      <c r="H38" s="137"/>
      <c r="I38" s="137"/>
      <c r="J38" s="137"/>
      <c r="K38" s="137"/>
      <c r="L38" s="137"/>
      <c r="M38" s="163"/>
    </row>
    <row r="39" spans="1:13" s="138" customFormat="1" ht="15.75" x14ac:dyDescent="0.25">
      <c r="A39" s="164"/>
      <c r="B39" s="165"/>
      <c r="C39" s="165"/>
      <c r="D39" s="165"/>
      <c r="E39" s="165"/>
      <c r="F39" s="165"/>
      <c r="G39" s="165"/>
      <c r="H39" s="165"/>
      <c r="I39" s="165"/>
      <c r="J39" s="165"/>
      <c r="K39" s="165"/>
      <c r="L39" s="165"/>
      <c r="M39" s="166"/>
    </row>
    <row r="40" spans="1:13" s="138" customFormat="1" ht="15.75" x14ac:dyDescent="0.25">
      <c r="A40" s="137"/>
      <c r="B40" s="137"/>
      <c r="C40" s="137"/>
      <c r="D40" s="137"/>
      <c r="E40" s="137"/>
      <c r="F40" s="137"/>
      <c r="G40" s="137"/>
      <c r="H40" s="137"/>
      <c r="I40" s="137"/>
      <c r="J40" s="137"/>
      <c r="K40" s="137"/>
      <c r="L40" s="137"/>
      <c r="M40" s="137"/>
    </row>
    <row r="41" spans="1:13" s="138" customFormat="1" ht="15.75" x14ac:dyDescent="0.25">
      <c r="A41" s="137"/>
      <c r="B41" s="137"/>
      <c r="C41" s="137"/>
      <c r="D41" s="137"/>
      <c r="E41" s="137"/>
      <c r="F41" s="137"/>
      <c r="G41" s="137"/>
      <c r="H41" s="137"/>
      <c r="I41" s="137"/>
      <c r="J41" s="137"/>
      <c r="K41" s="137"/>
      <c r="L41" s="137"/>
      <c r="M41" s="137"/>
    </row>
    <row r="42" spans="1:13" s="138" customFormat="1" ht="15.75" x14ac:dyDescent="0.25">
      <c r="A42" s="137"/>
      <c r="B42" s="137"/>
      <c r="C42" s="137"/>
      <c r="D42" s="137"/>
      <c r="E42" s="137"/>
      <c r="F42" s="137"/>
      <c r="G42" s="137"/>
      <c r="H42" s="137"/>
      <c r="I42" s="137"/>
      <c r="J42" s="137"/>
      <c r="K42" s="137"/>
      <c r="L42" s="137"/>
      <c r="M42" s="137"/>
    </row>
    <row r="43" spans="1:13" s="138" customFormat="1" ht="15.75" x14ac:dyDescent="0.25">
      <c r="A43" s="137"/>
      <c r="B43" s="137"/>
      <c r="C43" s="137"/>
      <c r="D43" s="137"/>
      <c r="E43" s="137"/>
      <c r="F43" s="137"/>
      <c r="G43" s="137"/>
      <c r="H43" s="137"/>
      <c r="I43" s="137"/>
      <c r="J43" s="137"/>
      <c r="K43" s="137"/>
      <c r="L43" s="137"/>
      <c r="M43" s="137"/>
    </row>
    <row r="44" spans="1:13" s="138" customFormat="1" ht="15.75" x14ac:dyDescent="0.25">
      <c r="A44" s="137"/>
      <c r="B44" s="137"/>
      <c r="C44" s="137"/>
      <c r="D44" s="137"/>
      <c r="E44" s="137"/>
      <c r="F44" s="137"/>
      <c r="G44" s="137"/>
      <c r="H44" s="137"/>
      <c r="I44" s="137"/>
      <c r="J44" s="137"/>
      <c r="K44" s="137"/>
      <c r="L44" s="137"/>
      <c r="M44" s="137"/>
    </row>
    <row r="45" spans="1:13" s="138" customFormat="1" ht="15.75" x14ac:dyDescent="0.25">
      <c r="A45" s="137"/>
      <c r="B45" s="137"/>
      <c r="C45" s="137"/>
      <c r="D45" s="137"/>
      <c r="E45" s="137"/>
      <c r="F45" s="137"/>
      <c r="G45" s="137"/>
      <c r="H45" s="137"/>
      <c r="I45" s="137"/>
      <c r="J45" s="137"/>
      <c r="K45" s="137"/>
      <c r="L45" s="137"/>
      <c r="M45" s="137"/>
    </row>
    <row r="46" spans="1:13" s="138" customFormat="1" ht="15.75" x14ac:dyDescent="0.25">
      <c r="A46" s="137"/>
      <c r="B46" s="137"/>
      <c r="C46" s="137"/>
      <c r="D46" s="137"/>
      <c r="E46" s="137"/>
      <c r="F46" s="137"/>
      <c r="G46" s="137"/>
      <c r="H46" s="137"/>
      <c r="I46" s="137"/>
      <c r="J46" s="137"/>
      <c r="K46" s="137"/>
      <c r="L46" s="137"/>
      <c r="M46" s="137"/>
    </row>
    <row r="47" spans="1:13" s="138" customFormat="1" ht="15.75" x14ac:dyDescent="0.25">
      <c r="A47" s="137"/>
      <c r="B47" s="137"/>
      <c r="C47" s="137"/>
      <c r="D47" s="137"/>
      <c r="E47" s="137"/>
      <c r="F47" s="137"/>
      <c r="G47" s="137"/>
      <c r="H47" s="137"/>
      <c r="I47" s="137"/>
      <c r="J47" s="137"/>
      <c r="K47" s="137"/>
      <c r="L47" s="137"/>
      <c r="M47" s="137"/>
    </row>
    <row r="48" spans="1:13" s="138" customFormat="1" ht="15.75" x14ac:dyDescent="0.25">
      <c r="A48" s="137"/>
      <c r="B48" s="137"/>
      <c r="C48" s="137"/>
      <c r="D48" s="137"/>
      <c r="E48" s="137"/>
      <c r="F48" s="137"/>
      <c r="G48" s="137"/>
      <c r="H48" s="137"/>
      <c r="I48" s="137"/>
      <c r="J48" s="137"/>
      <c r="K48" s="137"/>
      <c r="L48" s="137"/>
      <c r="M48" s="137"/>
    </row>
    <row r="49" spans="1:13" s="138" customFormat="1" ht="15.75" x14ac:dyDescent="0.25">
      <c r="A49" s="137"/>
      <c r="B49" s="137"/>
      <c r="C49" s="137"/>
      <c r="D49" s="137"/>
      <c r="E49" s="137"/>
      <c r="F49" s="137"/>
      <c r="G49" s="137"/>
      <c r="H49" s="137"/>
      <c r="I49" s="137"/>
      <c r="J49" s="137"/>
      <c r="K49" s="137"/>
      <c r="L49" s="137"/>
      <c r="M49" s="137"/>
    </row>
    <row r="50" spans="1:13" s="138" customFormat="1" ht="15.75" x14ac:dyDescent="0.25">
      <c r="A50" s="137"/>
      <c r="B50" s="137"/>
      <c r="C50" s="137"/>
      <c r="D50" s="137"/>
      <c r="E50" s="137"/>
      <c r="F50" s="137"/>
      <c r="G50" s="137"/>
      <c r="H50" s="137"/>
      <c r="I50" s="137"/>
      <c r="J50" s="137"/>
      <c r="K50" s="137"/>
      <c r="L50" s="137"/>
      <c r="M50" s="137"/>
    </row>
    <row r="51" spans="1:13" s="138" customFormat="1" ht="15.75" x14ac:dyDescent="0.25">
      <c r="A51" s="137"/>
      <c r="B51" s="137"/>
      <c r="C51" s="137"/>
      <c r="D51" s="137"/>
      <c r="E51" s="137"/>
      <c r="F51" s="137"/>
      <c r="G51" s="137"/>
      <c r="H51" s="137"/>
      <c r="I51" s="137"/>
      <c r="J51" s="137"/>
      <c r="K51" s="137"/>
      <c r="L51" s="137"/>
      <c r="M51" s="137"/>
    </row>
    <row r="52" spans="1:13" s="138" customFormat="1" ht="15.75" x14ac:dyDescent="0.25">
      <c r="A52" s="137"/>
      <c r="B52" s="137"/>
      <c r="C52" s="137"/>
      <c r="D52" s="137"/>
      <c r="E52" s="137"/>
      <c r="F52" s="137"/>
      <c r="G52" s="137"/>
      <c r="H52" s="137"/>
      <c r="I52" s="137"/>
      <c r="J52" s="137"/>
      <c r="K52" s="137"/>
      <c r="L52" s="137"/>
      <c r="M52" s="137"/>
    </row>
    <row r="53" spans="1:13" s="138" customFormat="1" ht="15.75" x14ac:dyDescent="0.25">
      <c r="A53" s="137"/>
      <c r="B53" s="137"/>
      <c r="C53" s="137"/>
      <c r="D53" s="137"/>
      <c r="E53" s="137"/>
      <c r="F53" s="137"/>
      <c r="G53" s="137"/>
      <c r="H53" s="137"/>
      <c r="I53" s="137"/>
      <c r="J53" s="137"/>
      <c r="K53" s="137"/>
      <c r="L53" s="137"/>
      <c r="M53" s="137"/>
    </row>
    <row r="54" spans="1:13" s="138" customFormat="1" ht="15.75" x14ac:dyDescent="0.25">
      <c r="A54" s="137"/>
      <c r="B54" s="137"/>
      <c r="C54" s="137"/>
      <c r="D54" s="137"/>
      <c r="E54" s="137"/>
      <c r="F54" s="137"/>
      <c r="G54" s="137"/>
      <c r="H54" s="137"/>
      <c r="I54" s="137"/>
      <c r="J54" s="137"/>
      <c r="K54" s="137"/>
      <c r="L54" s="137"/>
      <c r="M54" s="137"/>
    </row>
    <row r="55" spans="1:13" s="138" customFormat="1" ht="15.75" x14ac:dyDescent="0.25">
      <c r="A55" s="137"/>
      <c r="B55" s="137"/>
      <c r="C55" s="137"/>
      <c r="D55" s="137"/>
      <c r="E55" s="137"/>
      <c r="F55" s="137"/>
      <c r="G55" s="137"/>
      <c r="H55" s="137"/>
      <c r="I55" s="137"/>
      <c r="J55" s="137"/>
      <c r="K55" s="137"/>
      <c r="L55" s="137"/>
      <c r="M55" s="137"/>
    </row>
    <row r="56" spans="1:13" s="138" customFormat="1" ht="15.75" x14ac:dyDescent="0.25">
      <c r="A56" s="137"/>
      <c r="B56" s="137"/>
      <c r="C56" s="137"/>
      <c r="D56" s="137"/>
      <c r="E56" s="137"/>
      <c r="F56" s="137"/>
      <c r="G56" s="137"/>
      <c r="H56" s="137"/>
      <c r="I56" s="137"/>
      <c r="J56" s="137"/>
      <c r="K56" s="137"/>
      <c r="L56" s="137"/>
      <c r="M56" s="137"/>
    </row>
    <row r="57" spans="1:13" s="138" customFormat="1" ht="15.75" x14ac:dyDescent="0.25">
      <c r="A57" s="137"/>
      <c r="B57" s="137"/>
      <c r="C57" s="137"/>
      <c r="D57" s="137"/>
      <c r="E57" s="137"/>
      <c r="F57" s="137"/>
      <c r="G57" s="137"/>
      <c r="H57" s="137"/>
      <c r="I57" s="137"/>
      <c r="J57" s="137"/>
      <c r="K57" s="137"/>
      <c r="L57" s="137"/>
      <c r="M57" s="137"/>
    </row>
    <row r="58" spans="1:13" s="138" customFormat="1" ht="15.75" x14ac:dyDescent="0.25">
      <c r="A58" s="137"/>
      <c r="B58" s="137"/>
      <c r="C58" s="137"/>
      <c r="D58" s="137"/>
      <c r="E58" s="137"/>
      <c r="F58" s="137"/>
      <c r="G58" s="137"/>
      <c r="H58" s="137"/>
      <c r="I58" s="137"/>
      <c r="J58" s="137"/>
      <c r="K58" s="137"/>
      <c r="L58" s="137"/>
      <c r="M58" s="137"/>
    </row>
    <row r="59" spans="1:13" s="138" customFormat="1" ht="15.75" x14ac:dyDescent="0.25">
      <c r="A59" s="137"/>
      <c r="B59" s="137"/>
      <c r="C59" s="137"/>
      <c r="D59" s="137"/>
      <c r="E59" s="137"/>
      <c r="F59" s="137"/>
      <c r="G59" s="137"/>
      <c r="H59" s="137"/>
      <c r="I59" s="137"/>
      <c r="J59" s="137"/>
      <c r="K59" s="137"/>
      <c r="L59" s="137"/>
      <c r="M59" s="137"/>
    </row>
    <row r="60" spans="1:13" s="138" customFormat="1" ht="15.75" x14ac:dyDescent="0.25">
      <c r="A60" s="137"/>
      <c r="B60" s="137"/>
      <c r="C60" s="137"/>
      <c r="D60" s="137"/>
      <c r="E60" s="137"/>
      <c r="F60" s="137"/>
      <c r="G60" s="137"/>
      <c r="H60" s="137"/>
      <c r="I60" s="137"/>
      <c r="J60" s="137"/>
      <c r="K60" s="137"/>
      <c r="L60" s="137"/>
      <c r="M60" s="137"/>
    </row>
    <row r="61" spans="1:13" s="138" customFormat="1" ht="15.75" x14ac:dyDescent="0.25">
      <c r="A61" s="137"/>
      <c r="B61" s="137"/>
      <c r="C61" s="137"/>
      <c r="D61" s="137"/>
      <c r="E61" s="137"/>
      <c r="F61" s="137"/>
      <c r="G61" s="137"/>
      <c r="H61" s="137"/>
      <c r="I61" s="137"/>
      <c r="J61" s="137"/>
      <c r="K61" s="137"/>
      <c r="L61" s="137"/>
      <c r="M61" s="137"/>
    </row>
    <row r="62" spans="1:13" s="138" customFormat="1" ht="15.75" x14ac:dyDescent="0.25">
      <c r="A62" s="137"/>
      <c r="B62" s="137"/>
      <c r="C62" s="137"/>
      <c r="D62" s="137"/>
      <c r="E62" s="137"/>
      <c r="F62" s="137"/>
      <c r="G62" s="137"/>
      <c r="H62" s="137"/>
      <c r="I62" s="137"/>
      <c r="J62" s="137"/>
      <c r="K62" s="137"/>
      <c r="L62" s="137"/>
      <c r="M62" s="137"/>
    </row>
    <row r="63" spans="1:13" s="138" customFormat="1" ht="15.75" x14ac:dyDescent="0.25">
      <c r="A63" s="137"/>
      <c r="B63" s="137"/>
      <c r="C63" s="137"/>
      <c r="D63" s="137"/>
      <c r="E63" s="137"/>
      <c r="F63" s="137"/>
      <c r="G63" s="137"/>
      <c r="H63" s="137"/>
      <c r="I63" s="137"/>
      <c r="J63" s="137"/>
      <c r="K63" s="137"/>
      <c r="L63" s="137"/>
      <c r="M63" s="137"/>
    </row>
    <row r="64" spans="1:13" s="138" customFormat="1" ht="15.75" x14ac:dyDescent="0.25">
      <c r="A64" s="137"/>
      <c r="B64" s="137"/>
      <c r="C64" s="137"/>
      <c r="D64" s="137"/>
      <c r="E64" s="137"/>
      <c r="F64" s="137"/>
      <c r="G64" s="137"/>
      <c r="H64" s="137"/>
      <c r="I64" s="137"/>
      <c r="J64" s="137"/>
      <c r="K64" s="137"/>
      <c r="L64" s="137"/>
      <c r="M64" s="137"/>
    </row>
    <row r="65" spans="1:13" s="138" customFormat="1" ht="15.75" x14ac:dyDescent="0.25">
      <c r="A65" s="137"/>
      <c r="B65" s="137"/>
      <c r="C65" s="137"/>
      <c r="D65" s="137"/>
      <c r="E65" s="137"/>
      <c r="F65" s="137"/>
      <c r="G65" s="137"/>
      <c r="H65" s="137"/>
      <c r="I65" s="137"/>
      <c r="J65" s="137"/>
      <c r="K65" s="137"/>
      <c r="L65" s="137"/>
      <c r="M65" s="137"/>
    </row>
    <row r="66" spans="1:13" s="138" customFormat="1" ht="15.75" x14ac:dyDescent="0.25">
      <c r="A66" s="137"/>
      <c r="B66" s="137"/>
      <c r="C66" s="137"/>
      <c r="D66" s="137"/>
      <c r="E66" s="137"/>
      <c r="F66" s="137"/>
      <c r="G66" s="137"/>
      <c r="H66" s="137"/>
      <c r="I66" s="137"/>
      <c r="J66" s="137"/>
      <c r="K66" s="137"/>
      <c r="L66" s="137"/>
      <c r="M66" s="137"/>
    </row>
    <row r="67" spans="1:13" s="138" customFormat="1" ht="15.75" x14ac:dyDescent="0.25">
      <c r="A67" s="137"/>
      <c r="B67" s="137"/>
      <c r="C67" s="137"/>
      <c r="D67" s="137"/>
      <c r="E67" s="137"/>
      <c r="F67" s="137"/>
      <c r="G67" s="137"/>
      <c r="H67" s="137"/>
      <c r="I67" s="137"/>
      <c r="J67" s="137"/>
      <c r="K67" s="137"/>
      <c r="L67" s="137"/>
      <c r="M67" s="137"/>
    </row>
    <row r="68" spans="1:13" s="138" customFormat="1" ht="15.75" x14ac:dyDescent="0.25">
      <c r="A68" s="137"/>
      <c r="B68" s="137"/>
      <c r="C68" s="137"/>
      <c r="D68" s="137"/>
      <c r="E68" s="137"/>
      <c r="F68" s="137"/>
      <c r="G68" s="137"/>
      <c r="H68" s="137"/>
      <c r="I68" s="137"/>
      <c r="J68" s="137"/>
      <c r="K68" s="137"/>
      <c r="L68" s="137"/>
      <c r="M68" s="137"/>
    </row>
    <row r="69" spans="1:13" s="138" customFormat="1" ht="15.75" x14ac:dyDescent="0.25">
      <c r="A69" s="137"/>
      <c r="B69" s="137"/>
      <c r="C69" s="137"/>
      <c r="D69" s="137"/>
      <c r="E69" s="137"/>
      <c r="F69" s="137"/>
      <c r="G69" s="137"/>
      <c r="H69" s="137"/>
      <c r="I69" s="137"/>
      <c r="J69" s="137"/>
      <c r="K69" s="137"/>
      <c r="L69" s="137"/>
      <c r="M69" s="137"/>
    </row>
    <row r="70" spans="1:13" s="138" customFormat="1" ht="15.75" x14ac:dyDescent="0.25">
      <c r="A70" s="137"/>
      <c r="B70" s="137"/>
      <c r="C70" s="137"/>
      <c r="D70" s="137"/>
      <c r="E70" s="137"/>
      <c r="F70" s="137"/>
      <c r="G70" s="137"/>
      <c r="H70" s="137"/>
      <c r="I70" s="137"/>
      <c r="J70" s="137"/>
      <c r="K70" s="137"/>
      <c r="L70" s="137"/>
      <c r="M70" s="137"/>
    </row>
    <row r="71" spans="1:13" s="138" customFormat="1" ht="15.75" x14ac:dyDescent="0.25">
      <c r="A71" s="137"/>
      <c r="B71" s="137"/>
      <c r="C71" s="137"/>
      <c r="D71" s="137"/>
      <c r="E71" s="137"/>
      <c r="F71" s="137"/>
      <c r="G71" s="137"/>
      <c r="H71" s="137"/>
      <c r="I71" s="137"/>
      <c r="J71" s="137"/>
      <c r="K71" s="137"/>
      <c r="L71" s="137"/>
      <c r="M71" s="137"/>
    </row>
    <row r="72" spans="1:13" s="138" customFormat="1" ht="15.75" x14ac:dyDescent="0.25">
      <c r="A72" s="150"/>
      <c r="B72" s="150"/>
      <c r="C72" s="150"/>
      <c r="D72" s="150"/>
      <c r="E72" s="150"/>
      <c r="F72" s="150"/>
      <c r="G72" s="150"/>
      <c r="H72" s="150"/>
      <c r="I72" s="150"/>
      <c r="J72" s="150"/>
      <c r="K72" s="150"/>
      <c r="L72" s="150"/>
      <c r="M72" s="150"/>
    </row>
    <row r="73" spans="1:13" s="138" customFormat="1" ht="15.75" x14ac:dyDescent="0.25">
      <c r="A73" s="150"/>
      <c r="B73" s="150"/>
      <c r="C73" s="150"/>
      <c r="D73" s="150"/>
      <c r="E73" s="150"/>
      <c r="F73" s="150"/>
      <c r="G73" s="150"/>
      <c r="H73" s="150"/>
      <c r="I73" s="150"/>
      <c r="J73" s="150"/>
      <c r="K73" s="150"/>
      <c r="L73" s="150"/>
      <c r="M73" s="150"/>
    </row>
    <row r="74" spans="1:13" s="151" customFormat="1" ht="15.75" x14ac:dyDescent="0.25">
      <c r="A74" s="150"/>
      <c r="B74" s="150"/>
      <c r="C74" s="150"/>
      <c r="D74" s="150"/>
      <c r="E74" s="150"/>
      <c r="F74" s="150"/>
      <c r="G74" s="150"/>
      <c r="H74" s="150"/>
      <c r="I74" s="150"/>
      <c r="J74" s="150"/>
      <c r="K74" s="150"/>
      <c r="L74" s="150"/>
      <c r="M74" s="150"/>
    </row>
    <row r="75" spans="1:13" s="151" customFormat="1" ht="15.75" x14ac:dyDescent="0.25"/>
    <row r="76" spans="1:13" s="151" customFormat="1" ht="15.75" x14ac:dyDescent="0.25"/>
    <row r="77" spans="1:13" s="151" customFormat="1" ht="15.75" x14ac:dyDescent="0.25"/>
    <row r="78" spans="1:13" s="151" customFormat="1" ht="15.75" x14ac:dyDescent="0.25"/>
    <row r="79" spans="1:13" s="151" customFormat="1" ht="15.75" x14ac:dyDescent="0.25"/>
    <row r="80" spans="1:13" s="151" customFormat="1" ht="15.75" x14ac:dyDescent="0.25"/>
    <row r="81" s="151" customFormat="1" ht="15.75" x14ac:dyDescent="0.25"/>
    <row r="82" s="151" customFormat="1" ht="15.75" x14ac:dyDescent="0.25"/>
    <row r="83" s="151" customFormat="1" ht="15.75" x14ac:dyDescent="0.25"/>
    <row r="84" s="151" customFormat="1" ht="15.75" x14ac:dyDescent="0.25"/>
    <row r="85" s="151" customFormat="1" ht="15.75" x14ac:dyDescent="0.25"/>
    <row r="86" s="151" customFormat="1" ht="15.75" x14ac:dyDescent="0.25"/>
    <row r="87" s="151" customFormat="1" ht="15.75" x14ac:dyDescent="0.25"/>
    <row r="88" s="151" customFormat="1" ht="15.75" x14ac:dyDescent="0.25"/>
    <row r="89" s="151" customFormat="1" ht="15.75" x14ac:dyDescent="0.25"/>
    <row r="90" s="151" customFormat="1" ht="15.75" x14ac:dyDescent="0.25"/>
    <row r="91" s="151" customFormat="1" ht="15.75" x14ac:dyDescent="0.25"/>
    <row r="92" s="151" customFormat="1" ht="15.75" x14ac:dyDescent="0.25"/>
    <row r="93" s="151" customFormat="1" ht="15.75" x14ac:dyDescent="0.25"/>
    <row r="94" s="151" customFormat="1" ht="15.75" x14ac:dyDescent="0.25"/>
    <row r="95" s="151" customFormat="1" ht="15.75" x14ac:dyDescent="0.25"/>
    <row r="96" s="151" customFormat="1" ht="15.75" x14ac:dyDescent="0.25"/>
    <row r="97" s="151" customFormat="1" ht="15.75" x14ac:dyDescent="0.25"/>
    <row r="98" s="151" customFormat="1" ht="15.75" x14ac:dyDescent="0.25"/>
    <row r="99" s="151" customFormat="1" ht="15.75" x14ac:dyDescent="0.25"/>
    <row r="100" s="151" customFormat="1" ht="15.75" x14ac:dyDescent="0.25"/>
    <row r="101" s="151" customFormat="1" ht="15.75" x14ac:dyDescent="0.25"/>
    <row r="102" s="151" customFormat="1" ht="15.75" x14ac:dyDescent="0.25"/>
    <row r="103" s="151" customFormat="1" ht="15.75" x14ac:dyDescent="0.25"/>
    <row r="104" s="151" customFormat="1" ht="15.75" x14ac:dyDescent="0.25"/>
    <row r="105" s="151" customFormat="1" ht="15.75" x14ac:dyDescent="0.25"/>
    <row r="106" s="151" customFormat="1" ht="15.75" x14ac:dyDescent="0.25"/>
    <row r="107" s="151" customFormat="1" ht="15.75" x14ac:dyDescent="0.25"/>
    <row r="108" s="151" customFormat="1" ht="15.75" x14ac:dyDescent="0.25"/>
    <row r="109" s="151" customFormat="1" ht="15.75" x14ac:dyDescent="0.25"/>
    <row r="110" s="151" customFormat="1" ht="15.75" x14ac:dyDescent="0.25"/>
    <row r="111" s="151" customFormat="1" ht="15.75" x14ac:dyDescent="0.25"/>
    <row r="112" s="151" customFormat="1" ht="15.75" x14ac:dyDescent="0.25"/>
    <row r="113" s="151" customFormat="1" ht="15.75" x14ac:dyDescent="0.25"/>
    <row r="114" s="151" customFormat="1" ht="15.75" x14ac:dyDescent="0.25"/>
    <row r="115" s="151" customFormat="1" ht="15.75" x14ac:dyDescent="0.25"/>
    <row r="116" s="151" customFormat="1" ht="15.75" x14ac:dyDescent="0.25"/>
    <row r="117" s="151" customFormat="1" ht="15.75" x14ac:dyDescent="0.25"/>
    <row r="118" s="151" customFormat="1" ht="15.75" x14ac:dyDescent="0.25"/>
    <row r="119" s="151" customFormat="1" ht="15.75" x14ac:dyDescent="0.25"/>
    <row r="120" s="151" customFormat="1" ht="15.75" x14ac:dyDescent="0.25"/>
    <row r="121" s="151" customFormat="1" ht="15.75" x14ac:dyDescent="0.25"/>
    <row r="122" s="151" customFormat="1" ht="15.75" x14ac:dyDescent="0.25"/>
    <row r="123" s="151" customFormat="1" ht="15.75" x14ac:dyDescent="0.25"/>
    <row r="124" s="151" customFormat="1" ht="15.75" x14ac:dyDescent="0.25"/>
    <row r="125" s="151" customFormat="1" ht="15.75" x14ac:dyDescent="0.25"/>
    <row r="126" s="151" customFormat="1" ht="15.75" x14ac:dyDescent="0.25"/>
    <row r="127" s="151" customFormat="1" ht="15.75" x14ac:dyDescent="0.25"/>
    <row r="128" s="151" customFormat="1" ht="15.75" x14ac:dyDescent="0.25"/>
    <row r="129" s="151" customFormat="1" ht="15.75" x14ac:dyDescent="0.25"/>
    <row r="130" s="151" customFormat="1" ht="15.75" x14ac:dyDescent="0.25"/>
    <row r="131" s="151" customFormat="1" ht="15.75" x14ac:dyDescent="0.25"/>
    <row r="132" s="151" customFormat="1" ht="15.75" x14ac:dyDescent="0.25"/>
    <row r="133" s="151" customFormat="1" ht="15.75" x14ac:dyDescent="0.25"/>
    <row r="134" s="151" customFormat="1" ht="15.75" x14ac:dyDescent="0.25"/>
    <row r="135" s="151" customFormat="1" ht="15.75" x14ac:dyDescent="0.25"/>
    <row r="136" s="151" customFormat="1" ht="15.75" x14ac:dyDescent="0.25"/>
    <row r="137" s="151" customFormat="1" ht="15.75" x14ac:dyDescent="0.25"/>
    <row r="138" s="151" customFormat="1" ht="15.75" x14ac:dyDescent="0.25"/>
    <row r="139" s="151" customFormat="1" ht="15.75" x14ac:dyDescent="0.25"/>
    <row r="140" s="151" customFormat="1" ht="15.75" x14ac:dyDescent="0.25"/>
    <row r="141" s="151" customFormat="1" ht="15.75" x14ac:dyDescent="0.25"/>
    <row r="142" s="151" customFormat="1" ht="15.75" x14ac:dyDescent="0.25"/>
    <row r="143" s="138" customFormat="1" ht="15.75" x14ac:dyDescent="0.25"/>
    <row r="144" s="138" customFormat="1" ht="15.75" x14ac:dyDescent="0.25"/>
    <row r="145" s="138" customFormat="1" ht="15.75" x14ac:dyDescent="0.25"/>
    <row r="146" s="138" customFormat="1" ht="15.75" x14ac:dyDescent="0.25"/>
    <row r="147" s="138" customFormat="1" ht="15.75" x14ac:dyDescent="0.25"/>
    <row r="148" s="138" customFormat="1" ht="15.75" x14ac:dyDescent="0.25"/>
    <row r="149" s="138" customFormat="1" ht="15.75" x14ac:dyDescent="0.25"/>
    <row r="150" s="138" customFormat="1" ht="15.75" x14ac:dyDescent="0.25"/>
    <row r="151" s="138" customFormat="1" ht="15.75" x14ac:dyDescent="0.25"/>
    <row r="152" s="138" customFormat="1" ht="15.75" x14ac:dyDescent="0.25"/>
    <row r="153" s="138" customFormat="1" ht="15.75" x14ac:dyDescent="0.25"/>
    <row r="154" s="138" customFormat="1" ht="15.75" x14ac:dyDescent="0.25"/>
    <row r="155" s="138" customFormat="1" ht="15.75" x14ac:dyDescent="0.25"/>
    <row r="156" s="138" customFormat="1" ht="15.75" x14ac:dyDescent="0.25"/>
    <row r="157" s="138" customFormat="1" ht="15.75" x14ac:dyDescent="0.25"/>
    <row r="158" s="138" customFormat="1" ht="15.75" x14ac:dyDescent="0.25"/>
    <row r="159" s="138" customFormat="1" ht="15.75" x14ac:dyDescent="0.25"/>
    <row r="160" s="138" customFormat="1" ht="15.75" x14ac:dyDescent="0.25"/>
    <row r="161" s="138" customFormat="1" ht="15.75" x14ac:dyDescent="0.25"/>
    <row r="162" s="138" customFormat="1" ht="15.75" x14ac:dyDescent="0.25"/>
    <row r="163" s="138" customFormat="1" ht="15.75" x14ac:dyDescent="0.25"/>
    <row r="164" s="138" customFormat="1" ht="15.75" x14ac:dyDescent="0.25"/>
    <row r="165" s="138" customFormat="1" ht="15.75" x14ac:dyDescent="0.25"/>
    <row r="166" s="138" customFormat="1" ht="15.75" x14ac:dyDescent="0.25"/>
    <row r="167" s="138" customFormat="1" ht="15.75" x14ac:dyDescent="0.25"/>
    <row r="168" s="138" customFormat="1" ht="15.75" x14ac:dyDescent="0.25"/>
    <row r="169" s="138" customFormat="1" ht="15.75" x14ac:dyDescent="0.25"/>
    <row r="170" s="138" customFormat="1" ht="15.75" x14ac:dyDescent="0.25"/>
    <row r="171" s="138" customFormat="1" ht="15.75" x14ac:dyDescent="0.25"/>
    <row r="172" s="138" customFormat="1" ht="15.75" x14ac:dyDescent="0.25"/>
    <row r="173" s="138" customFormat="1" ht="15.75" x14ac:dyDescent="0.25"/>
    <row r="174" s="138" customFormat="1" ht="15.75" x14ac:dyDescent="0.25"/>
    <row r="175" s="138" customFormat="1" ht="15.75" x14ac:dyDescent="0.25"/>
    <row r="176" s="138" customFormat="1" ht="15.75" x14ac:dyDescent="0.25"/>
    <row r="177" s="138" customFormat="1" ht="15.75" x14ac:dyDescent="0.25"/>
    <row r="178" s="138" customFormat="1" ht="15.75" x14ac:dyDescent="0.25"/>
    <row r="179" s="138" customFormat="1" ht="15.75" x14ac:dyDescent="0.25"/>
    <row r="180" s="138" customFormat="1" ht="15.75" x14ac:dyDescent="0.25"/>
    <row r="181" s="138" customFormat="1" ht="15.75" x14ac:dyDescent="0.25"/>
    <row r="182" s="138" customFormat="1" ht="15.75" x14ac:dyDescent="0.25"/>
    <row r="183" s="138" customFormat="1" ht="15.75" x14ac:dyDescent="0.25"/>
    <row r="184" s="138" customFormat="1" ht="15.75" x14ac:dyDescent="0.25"/>
    <row r="185" s="138" customFormat="1" ht="15.75" x14ac:dyDescent="0.25"/>
    <row r="186" s="138" customFormat="1" ht="15.75" x14ac:dyDescent="0.25"/>
    <row r="187" s="138" customFormat="1" ht="15.75" x14ac:dyDescent="0.25"/>
    <row r="188" s="138" customFormat="1" ht="15.75" x14ac:dyDescent="0.25"/>
    <row r="189" s="138" customFormat="1" ht="15.75" x14ac:dyDescent="0.25"/>
    <row r="190" s="138" customFormat="1" ht="15.75" x14ac:dyDescent="0.25"/>
    <row r="191" s="138" customFormat="1" ht="15.75" x14ac:dyDescent="0.25"/>
    <row r="192" s="138" customFormat="1" ht="15.75" x14ac:dyDescent="0.25"/>
    <row r="193" s="138" customFormat="1" ht="15.75" x14ac:dyDescent="0.25"/>
    <row r="194" s="138" customFormat="1" ht="15.75" x14ac:dyDescent="0.25"/>
    <row r="195" s="138" customFormat="1" ht="15.75" x14ac:dyDescent="0.25"/>
    <row r="196" s="138" customFormat="1" ht="15.75" x14ac:dyDescent="0.25"/>
    <row r="197" s="138" customFormat="1" ht="15.75" x14ac:dyDescent="0.25"/>
    <row r="198" s="138" customFormat="1" ht="15.75" x14ac:dyDescent="0.25"/>
    <row r="199" s="138" customFormat="1" ht="15.75" x14ac:dyDescent="0.25"/>
    <row r="200" s="138" customFormat="1" ht="15.75" x14ac:dyDescent="0.25"/>
    <row r="201" s="138" customFormat="1" ht="15.75" x14ac:dyDescent="0.25"/>
    <row r="202" s="138" customFormat="1" ht="15.75" x14ac:dyDescent="0.25"/>
    <row r="203" s="138" customFormat="1" ht="15.75" x14ac:dyDescent="0.25"/>
    <row r="204" s="138" customFormat="1" ht="15.75" x14ac:dyDescent="0.25"/>
    <row r="205" s="138" customFormat="1" ht="15.75" x14ac:dyDescent="0.25"/>
    <row r="206" s="138" customFormat="1" ht="15.75" x14ac:dyDescent="0.25"/>
    <row r="207" s="138" customFormat="1" ht="15.75" x14ac:dyDescent="0.25"/>
    <row r="208" s="138" customFormat="1" ht="15.75" x14ac:dyDescent="0.25"/>
    <row r="209" s="138" customFormat="1" ht="15.75" x14ac:dyDescent="0.25"/>
    <row r="210" s="138" customFormat="1" ht="15.75" x14ac:dyDescent="0.25"/>
    <row r="211" s="138" customFormat="1" ht="15.75" x14ac:dyDescent="0.25"/>
    <row r="212" s="138" customFormat="1" ht="15.75" x14ac:dyDescent="0.25"/>
    <row r="213" s="138" customFormat="1" ht="15.75" x14ac:dyDescent="0.25"/>
    <row r="214" s="138" customFormat="1" ht="15.75" x14ac:dyDescent="0.25"/>
    <row r="215" s="138" customFormat="1" ht="15.75" x14ac:dyDescent="0.25"/>
    <row r="216" s="138" customFormat="1" ht="15.75" x14ac:dyDescent="0.25"/>
    <row r="217" s="138" customFormat="1" ht="15.75" x14ac:dyDescent="0.25"/>
    <row r="218" s="138" customFormat="1" ht="15.75" x14ac:dyDescent="0.25"/>
    <row r="219" s="138" customFormat="1" ht="15.75" x14ac:dyDescent="0.25"/>
    <row r="220" s="138" customFormat="1" ht="15.75" x14ac:dyDescent="0.25"/>
    <row r="221" s="138" customFormat="1" ht="15.75" x14ac:dyDescent="0.25"/>
    <row r="222" s="138" customFormat="1" ht="15.75" x14ac:dyDescent="0.25"/>
    <row r="223" s="138" customFormat="1" ht="15.75" x14ac:dyDescent="0.25"/>
    <row r="224" s="138" customFormat="1" ht="15.75" x14ac:dyDescent="0.25"/>
    <row r="225" s="138" customFormat="1" ht="15.75" x14ac:dyDescent="0.25"/>
    <row r="226" s="138" customFormat="1" ht="15.75" x14ac:dyDescent="0.25"/>
    <row r="227" s="138" customFormat="1" ht="15.75" x14ac:dyDescent="0.25"/>
    <row r="228" s="138" customFormat="1" ht="15.75" x14ac:dyDescent="0.25"/>
    <row r="229" s="138" customFormat="1" ht="15.75" x14ac:dyDescent="0.25"/>
    <row r="230" s="138" customFormat="1" ht="15.75" x14ac:dyDescent="0.25"/>
    <row r="231" s="138" customFormat="1" ht="15.75" x14ac:dyDescent="0.25"/>
    <row r="232" s="138" customFormat="1" ht="15.75" x14ac:dyDescent="0.25"/>
    <row r="233" s="138" customFormat="1" ht="15.75" x14ac:dyDescent="0.25"/>
    <row r="234" s="138" customFormat="1" ht="15.75" x14ac:dyDescent="0.25"/>
    <row r="235" s="138" customFormat="1" ht="15.75" x14ac:dyDescent="0.25"/>
    <row r="236" s="138" customFormat="1" ht="15.75" x14ac:dyDescent="0.25"/>
    <row r="237" s="138" customFormat="1" ht="15.75" x14ac:dyDescent="0.25"/>
    <row r="238" s="138" customFormat="1" ht="15.75" x14ac:dyDescent="0.25"/>
    <row r="239" s="138" customFormat="1" ht="15.75" x14ac:dyDescent="0.25"/>
    <row r="240" s="138" customFormat="1" ht="15.75" x14ac:dyDescent="0.25"/>
    <row r="241" s="138" customFormat="1" ht="15.75" x14ac:dyDescent="0.25"/>
    <row r="242" s="138" customFormat="1" ht="15.75" x14ac:dyDescent="0.25"/>
    <row r="243" s="138" customFormat="1" ht="15.75" x14ac:dyDescent="0.25"/>
    <row r="244" s="138" customFormat="1" ht="15.75" x14ac:dyDescent="0.25"/>
    <row r="245" s="138" customFormat="1" ht="15.75" x14ac:dyDescent="0.25"/>
    <row r="246" s="138" customFormat="1" ht="15.75" x14ac:dyDescent="0.25"/>
    <row r="247" s="138" customFormat="1" ht="15.75" x14ac:dyDescent="0.25"/>
    <row r="248" s="138" customFormat="1" ht="15.75" x14ac:dyDescent="0.25"/>
    <row r="249" s="138" customFormat="1" ht="15.75" x14ac:dyDescent="0.25"/>
    <row r="250" s="138" customFormat="1" ht="15.75" x14ac:dyDescent="0.25"/>
    <row r="251" s="138" customFormat="1" ht="15.75" x14ac:dyDescent="0.25"/>
    <row r="252" s="138" customFormat="1" ht="15.75" x14ac:dyDescent="0.25"/>
    <row r="253" s="138" customFormat="1" ht="15.75" x14ac:dyDescent="0.25"/>
    <row r="254" s="138" customFormat="1" ht="15.75" x14ac:dyDescent="0.25"/>
    <row r="255" s="138" customFormat="1" ht="15.75" x14ac:dyDescent="0.25"/>
    <row r="256" s="138" customFormat="1" ht="15.75" x14ac:dyDescent="0.25"/>
    <row r="257" s="138" customFormat="1" ht="15.75" x14ac:dyDescent="0.25"/>
    <row r="258" s="138" customFormat="1" ht="15.75" x14ac:dyDescent="0.25"/>
    <row r="259" s="138" customFormat="1" ht="15.75" x14ac:dyDescent="0.25"/>
    <row r="260" s="138" customFormat="1" ht="15.75" x14ac:dyDescent="0.25"/>
    <row r="261" s="138" customFormat="1" ht="15.75" x14ac:dyDescent="0.25"/>
    <row r="262" s="138" customFormat="1" ht="15.75" x14ac:dyDescent="0.25"/>
    <row r="263" s="138" customFormat="1" ht="15.75" x14ac:dyDescent="0.25"/>
    <row r="264" s="138" customFormat="1" ht="15.75" x14ac:dyDescent="0.25"/>
    <row r="265" s="138" customFormat="1" ht="15.75" x14ac:dyDescent="0.25"/>
    <row r="266" s="138" customFormat="1" ht="15.75" x14ac:dyDescent="0.25"/>
    <row r="267" s="138" customFormat="1" ht="15.75" x14ac:dyDescent="0.25"/>
    <row r="268" s="138" customFormat="1" ht="15.75" x14ac:dyDescent="0.25"/>
    <row r="269" s="138" customFormat="1" ht="15.75" x14ac:dyDescent="0.25"/>
    <row r="270" s="138" customFormat="1" ht="15.75" x14ac:dyDescent="0.25"/>
    <row r="271" s="138" customFormat="1" ht="15.75" x14ac:dyDescent="0.25"/>
    <row r="272" s="138" customFormat="1" ht="15.75" x14ac:dyDescent="0.25"/>
    <row r="273" s="138" customFormat="1" ht="15.75" x14ac:dyDescent="0.25"/>
    <row r="274" s="138" customFormat="1" ht="15.75" x14ac:dyDescent="0.25"/>
    <row r="275" s="138" customFormat="1" ht="15.75" x14ac:dyDescent="0.25"/>
    <row r="276" s="138" customFormat="1" ht="15.75" x14ac:dyDescent="0.25"/>
    <row r="277" s="138" customFormat="1" ht="15.75" x14ac:dyDescent="0.25"/>
    <row r="278" s="138" customFormat="1" ht="15.75" x14ac:dyDescent="0.25"/>
    <row r="279" s="138" customFormat="1" ht="15.75" x14ac:dyDescent="0.25"/>
    <row r="280" s="138" customFormat="1" ht="15.75" x14ac:dyDescent="0.25"/>
    <row r="281" s="138" customFormat="1" ht="15.75" x14ac:dyDescent="0.25"/>
    <row r="282" s="138" customFormat="1" ht="15.75" x14ac:dyDescent="0.25"/>
    <row r="283" s="138" customFormat="1" ht="15.75" x14ac:dyDescent="0.25"/>
    <row r="284" s="138" customFormat="1" ht="15.75" x14ac:dyDescent="0.25"/>
    <row r="285" s="138" customFormat="1" ht="15.75" x14ac:dyDescent="0.25"/>
    <row r="286" s="138" customFormat="1" ht="15.75" x14ac:dyDescent="0.25"/>
    <row r="287" s="138" customFormat="1" ht="15.75" x14ac:dyDescent="0.25"/>
    <row r="288" s="138" customFormat="1" ht="15.75" x14ac:dyDescent="0.25"/>
    <row r="289" spans="1:1" s="138" customFormat="1" ht="15.75" x14ac:dyDescent="0.25"/>
    <row r="290" spans="1:1" s="138" customFormat="1" ht="15.75" x14ac:dyDescent="0.25"/>
    <row r="291" spans="1:1" s="138" customFormat="1" ht="15.75" x14ac:dyDescent="0.25"/>
    <row r="292" spans="1:1" s="138" customFormat="1" ht="15.75" x14ac:dyDescent="0.25"/>
    <row r="293" spans="1:1" s="138" customFormat="1" ht="15.75" x14ac:dyDescent="0.25"/>
    <row r="294" spans="1:1" s="138" customFormat="1" ht="15.75" x14ac:dyDescent="0.25"/>
    <row r="295" spans="1:1" s="138" customFormat="1" ht="15.75" x14ac:dyDescent="0.25"/>
    <row r="296" spans="1:1" s="138" customFormat="1" ht="15.75" x14ac:dyDescent="0.25"/>
    <row r="297" spans="1:1" s="138" customFormat="1" ht="15.75" x14ac:dyDescent="0.25"/>
    <row r="298" spans="1:1" s="138" customFormat="1" ht="15.75" x14ac:dyDescent="0.25"/>
    <row r="299" spans="1:1" s="138" customFormat="1" ht="15.75" x14ac:dyDescent="0.25"/>
    <row r="300" spans="1:1" s="138" customFormat="1" ht="15.75" x14ac:dyDescent="0.25"/>
    <row r="301" spans="1:1" s="138" customFormat="1" ht="15.75" x14ac:dyDescent="0.25"/>
    <row r="302" spans="1:1" s="138" customFormat="1" ht="15.75" x14ac:dyDescent="0.25"/>
    <row r="303" spans="1:1" s="138" customFormat="1" ht="15.75" x14ac:dyDescent="0.25"/>
    <row r="304" spans="1:1" s="70" customFormat="1" x14ac:dyDescent="0.25">
      <c r="A304" s="69"/>
    </row>
    <row r="305" spans="1:1" s="70" customFormat="1" x14ac:dyDescent="0.25">
      <c r="A305" s="69"/>
    </row>
    <row r="306" spans="1:1" s="70" customFormat="1" x14ac:dyDescent="0.25">
      <c r="A306" s="69"/>
    </row>
    <row r="307" spans="1:1" s="70" customFormat="1" x14ac:dyDescent="0.25">
      <c r="A307" s="69"/>
    </row>
    <row r="308" spans="1:1" s="70" customFormat="1" x14ac:dyDescent="0.25">
      <c r="A308" s="69"/>
    </row>
    <row r="309" spans="1:1" s="70" customFormat="1" x14ac:dyDescent="0.25">
      <c r="A309" s="69"/>
    </row>
    <row r="310" spans="1:1" s="70" customFormat="1" x14ac:dyDescent="0.25">
      <c r="A310" s="69"/>
    </row>
    <row r="311" spans="1:1" s="70" customFormat="1" x14ac:dyDescent="0.25">
      <c r="A311" s="69"/>
    </row>
    <row r="312" spans="1:1" s="70" customFormat="1" x14ac:dyDescent="0.25">
      <c r="A312" s="69"/>
    </row>
    <row r="313" spans="1:1" s="70" customFormat="1" x14ac:dyDescent="0.25">
      <c r="A313" s="69"/>
    </row>
    <row r="314" spans="1:1" s="70" customFormat="1" x14ac:dyDescent="0.25">
      <c r="A314" s="69"/>
    </row>
    <row r="315" spans="1:1" s="70" customFormat="1" x14ac:dyDescent="0.25">
      <c r="A315" s="69"/>
    </row>
    <row r="316" spans="1:1" s="70" customFormat="1" x14ac:dyDescent="0.25">
      <c r="A316" s="69"/>
    </row>
    <row r="317" spans="1:1" s="70" customFormat="1" x14ac:dyDescent="0.25">
      <c r="A317" s="69"/>
    </row>
    <row r="318" spans="1:1" s="70" customFormat="1" x14ac:dyDescent="0.25">
      <c r="A318" s="69"/>
    </row>
    <row r="319" spans="1:1" s="70" customFormat="1" x14ac:dyDescent="0.25">
      <c r="A319" s="69"/>
    </row>
    <row r="320" spans="1:1" s="70" customFormat="1" x14ac:dyDescent="0.25">
      <c r="A320" s="69"/>
    </row>
    <row r="321" spans="1:1" s="70" customFormat="1" x14ac:dyDescent="0.25">
      <c r="A321" s="69"/>
    </row>
    <row r="322" spans="1:1" s="70" customFormat="1" x14ac:dyDescent="0.25">
      <c r="A322" s="69"/>
    </row>
    <row r="323" spans="1:1" s="70" customFormat="1" x14ac:dyDescent="0.25">
      <c r="A323" s="69"/>
    </row>
    <row r="324" spans="1:1" s="70" customFormat="1" x14ac:dyDescent="0.25">
      <c r="A324" s="69"/>
    </row>
    <row r="325" spans="1:1" s="70" customFormat="1" x14ac:dyDescent="0.25">
      <c r="A325" s="69"/>
    </row>
    <row r="326" spans="1:1" s="70" customFormat="1" x14ac:dyDescent="0.25">
      <c r="A326" s="69"/>
    </row>
    <row r="327" spans="1:1" s="70" customFormat="1" x14ac:dyDescent="0.25">
      <c r="A327" s="69"/>
    </row>
    <row r="328" spans="1:1" s="70" customFormat="1" x14ac:dyDescent="0.25">
      <c r="A328" s="69"/>
    </row>
    <row r="329" spans="1:1" s="70" customFormat="1" x14ac:dyDescent="0.25">
      <c r="A329" s="69"/>
    </row>
    <row r="330" spans="1:1" s="70" customFormat="1" x14ac:dyDescent="0.25">
      <c r="A330" s="69"/>
    </row>
    <row r="331" spans="1:1" s="70" customFormat="1" x14ac:dyDescent="0.25">
      <c r="A331" s="69"/>
    </row>
    <row r="332" spans="1:1" s="70" customFormat="1" x14ac:dyDescent="0.25">
      <c r="A332" s="69"/>
    </row>
    <row r="333" spans="1:1" s="70" customFormat="1" x14ac:dyDescent="0.25">
      <c r="A333" s="69"/>
    </row>
    <row r="334" spans="1:1" s="70" customFormat="1" x14ac:dyDescent="0.25">
      <c r="A334" s="69"/>
    </row>
    <row r="335" spans="1:1" s="70" customFormat="1" x14ac:dyDescent="0.25">
      <c r="A335" s="69"/>
    </row>
    <row r="336" spans="1:1" s="70" customFormat="1" x14ac:dyDescent="0.25">
      <c r="A336" s="69"/>
    </row>
    <row r="337" spans="1:1" s="70" customFormat="1" x14ac:dyDescent="0.25">
      <c r="A337" s="69"/>
    </row>
    <row r="338" spans="1:1" s="70" customFormat="1" x14ac:dyDescent="0.25">
      <c r="A338" s="69"/>
    </row>
    <row r="339" spans="1:1" s="70" customFormat="1" x14ac:dyDescent="0.25">
      <c r="A339" s="69"/>
    </row>
    <row r="340" spans="1:1" s="70" customFormat="1" x14ac:dyDescent="0.25">
      <c r="A340" s="69"/>
    </row>
    <row r="341" spans="1:1" s="70" customFormat="1" x14ac:dyDescent="0.25">
      <c r="A341" s="69"/>
    </row>
    <row r="342" spans="1:1" s="70" customFormat="1" x14ac:dyDescent="0.25">
      <c r="A342" s="69"/>
    </row>
    <row r="343" spans="1:1" s="70" customFormat="1" x14ac:dyDescent="0.25">
      <c r="A343" s="69"/>
    </row>
    <row r="344" spans="1:1" s="70" customFormat="1" x14ac:dyDescent="0.25">
      <c r="A344" s="69"/>
    </row>
    <row r="345" spans="1:1" s="70" customFormat="1" x14ac:dyDescent="0.25">
      <c r="A345" s="69"/>
    </row>
    <row r="346" spans="1:1" s="70" customFormat="1" x14ac:dyDescent="0.25">
      <c r="A346" s="69"/>
    </row>
    <row r="347" spans="1:1" s="70" customFormat="1" x14ac:dyDescent="0.25">
      <c r="A347" s="69"/>
    </row>
    <row r="348" spans="1:1" s="70" customFormat="1" x14ac:dyDescent="0.25">
      <c r="A348" s="69"/>
    </row>
    <row r="349" spans="1:1" s="70" customFormat="1" x14ac:dyDescent="0.25">
      <c r="A349" s="69"/>
    </row>
    <row r="350" spans="1:1" s="70" customFormat="1" x14ac:dyDescent="0.25">
      <c r="A350" s="69"/>
    </row>
    <row r="351" spans="1:1" s="70" customFormat="1" x14ac:dyDescent="0.25">
      <c r="A351" s="69"/>
    </row>
    <row r="352" spans="1:1" s="70" customFormat="1" x14ac:dyDescent="0.25">
      <c r="A352" s="69"/>
    </row>
    <row r="353" spans="1:1" s="70" customFormat="1" x14ac:dyDescent="0.25">
      <c r="A353" s="69"/>
    </row>
    <row r="354" spans="1:1" s="70" customFormat="1" x14ac:dyDescent="0.25">
      <c r="A354" s="69"/>
    </row>
    <row r="355" spans="1:1" s="70" customFormat="1" x14ac:dyDescent="0.25">
      <c r="A355" s="69"/>
    </row>
    <row r="356" spans="1:1" s="70" customFormat="1" x14ac:dyDescent="0.25">
      <c r="A356" s="69"/>
    </row>
    <row r="357" spans="1:1" s="70" customFormat="1" x14ac:dyDescent="0.25">
      <c r="A357" s="69"/>
    </row>
    <row r="358" spans="1:1" s="70" customFormat="1" x14ac:dyDescent="0.25">
      <c r="A358" s="69"/>
    </row>
    <row r="359" spans="1:1" s="70" customFormat="1" x14ac:dyDescent="0.25">
      <c r="A359" s="69"/>
    </row>
    <row r="360" spans="1:1" s="70" customFormat="1" x14ac:dyDescent="0.25">
      <c r="A360" s="69"/>
    </row>
    <row r="361" spans="1:1" s="70" customFormat="1" x14ac:dyDescent="0.25">
      <c r="A361" s="69"/>
    </row>
    <row r="362" spans="1:1" s="70" customFormat="1" x14ac:dyDescent="0.25">
      <c r="A362" s="69"/>
    </row>
    <row r="363" spans="1:1" s="70" customFormat="1" x14ac:dyDescent="0.25">
      <c r="A363" s="69"/>
    </row>
    <row r="364" spans="1:1" s="70" customFormat="1" x14ac:dyDescent="0.25">
      <c r="A364" s="69"/>
    </row>
    <row r="365" spans="1:1" s="70" customFormat="1" x14ac:dyDescent="0.25">
      <c r="A365" s="69"/>
    </row>
    <row r="366" spans="1:1" s="70" customFormat="1" x14ac:dyDescent="0.25">
      <c r="A366" s="69"/>
    </row>
    <row r="367" spans="1:1" s="70" customFormat="1" x14ac:dyDescent="0.25">
      <c r="A367" s="69"/>
    </row>
    <row r="368" spans="1:1" s="70" customFormat="1" x14ac:dyDescent="0.25">
      <c r="A368" s="69"/>
    </row>
    <row r="369" spans="1:1" s="70" customFormat="1" x14ac:dyDescent="0.25">
      <c r="A369" s="69"/>
    </row>
    <row r="370" spans="1:1" s="70" customFormat="1" x14ac:dyDescent="0.25">
      <c r="A370" s="69"/>
    </row>
    <row r="371" spans="1:1" s="70" customFormat="1" x14ac:dyDescent="0.25">
      <c r="A371" s="69"/>
    </row>
    <row r="372" spans="1:1" s="70" customFormat="1" x14ac:dyDescent="0.25">
      <c r="A372" s="69"/>
    </row>
    <row r="373" spans="1:1" s="70" customFormat="1" x14ac:dyDescent="0.25">
      <c r="A373" s="69"/>
    </row>
    <row r="374" spans="1:1" s="70" customFormat="1" x14ac:dyDescent="0.25">
      <c r="A374" s="69"/>
    </row>
    <row r="375" spans="1:1" s="70" customFormat="1" x14ac:dyDescent="0.25">
      <c r="A375" s="69"/>
    </row>
    <row r="376" spans="1:1" s="70" customFormat="1" x14ac:dyDescent="0.25">
      <c r="A376" s="69"/>
    </row>
    <row r="377" spans="1:1" s="70" customFormat="1" x14ac:dyDescent="0.25">
      <c r="A377" s="69"/>
    </row>
    <row r="378" spans="1:1" s="70" customFormat="1" x14ac:dyDescent="0.25">
      <c r="A378" s="69"/>
    </row>
    <row r="379" spans="1:1" s="70" customFormat="1" x14ac:dyDescent="0.25">
      <c r="A379" s="69"/>
    </row>
    <row r="380" spans="1:1" s="70" customFormat="1" x14ac:dyDescent="0.25">
      <c r="A380" s="69"/>
    </row>
    <row r="381" spans="1:1" s="70" customFormat="1" x14ac:dyDescent="0.25">
      <c r="A381" s="69"/>
    </row>
    <row r="382" spans="1:1" s="70" customFormat="1" x14ac:dyDescent="0.25">
      <c r="A382" s="69"/>
    </row>
    <row r="383" spans="1:1" s="70" customFormat="1" x14ac:dyDescent="0.25">
      <c r="A383" s="69"/>
    </row>
    <row r="384" spans="1:1" s="70" customFormat="1" x14ac:dyDescent="0.25">
      <c r="A384" s="69"/>
    </row>
    <row r="385" spans="1:1" s="70" customFormat="1" x14ac:dyDescent="0.25">
      <c r="A385" s="69"/>
    </row>
    <row r="386" spans="1:1" s="70" customFormat="1" x14ac:dyDescent="0.25">
      <c r="A386" s="69"/>
    </row>
    <row r="387" spans="1:1" s="70" customFormat="1" x14ac:dyDescent="0.25">
      <c r="A387" s="69"/>
    </row>
    <row r="388" spans="1:1" s="70" customFormat="1" x14ac:dyDescent="0.25">
      <c r="A388" s="69"/>
    </row>
    <row r="389" spans="1:1" s="70" customFormat="1" x14ac:dyDescent="0.25">
      <c r="A389" s="69"/>
    </row>
    <row r="390" spans="1:1" s="70" customFormat="1" x14ac:dyDescent="0.25">
      <c r="A390" s="69"/>
    </row>
    <row r="391" spans="1:1" s="70" customFormat="1" x14ac:dyDescent="0.25">
      <c r="A391" s="69"/>
    </row>
    <row r="392" spans="1:1" s="70" customFormat="1" x14ac:dyDescent="0.25">
      <c r="A392" s="69"/>
    </row>
    <row r="393" spans="1:1" s="70" customFormat="1" x14ac:dyDescent="0.25">
      <c r="A393" s="69"/>
    </row>
    <row r="394" spans="1:1" s="70" customFormat="1" x14ac:dyDescent="0.25">
      <c r="A394" s="69"/>
    </row>
    <row r="395" spans="1:1" s="70" customFormat="1" x14ac:dyDescent="0.25">
      <c r="A395" s="69"/>
    </row>
    <row r="396" spans="1:1" s="70" customFormat="1" x14ac:dyDescent="0.25">
      <c r="A396" s="69"/>
    </row>
    <row r="397" spans="1:1" s="70" customFormat="1" x14ac:dyDescent="0.25">
      <c r="A397" s="69"/>
    </row>
    <row r="398" spans="1:1" s="70" customFormat="1" x14ac:dyDescent="0.25">
      <c r="A398" s="69"/>
    </row>
    <row r="399" spans="1:1" s="70" customFormat="1" x14ac:dyDescent="0.25">
      <c r="A399" s="69"/>
    </row>
    <row r="400" spans="1:1" s="70" customFormat="1" x14ac:dyDescent="0.25">
      <c r="A400" s="69"/>
    </row>
    <row r="401" spans="1:1" s="70" customFormat="1" x14ac:dyDescent="0.25">
      <c r="A401" s="69"/>
    </row>
    <row r="402" spans="1:1" s="70" customFormat="1" x14ac:dyDescent="0.25">
      <c r="A402" s="69"/>
    </row>
    <row r="403" spans="1:1" s="70" customFormat="1" x14ac:dyDescent="0.25">
      <c r="A403" s="69"/>
    </row>
    <row r="404" spans="1:1" s="70" customFormat="1" x14ac:dyDescent="0.25">
      <c r="A404" s="69"/>
    </row>
    <row r="405" spans="1:1" s="70" customFormat="1" x14ac:dyDescent="0.25">
      <c r="A405" s="69"/>
    </row>
    <row r="406" spans="1:1" s="70" customFormat="1" x14ac:dyDescent="0.25">
      <c r="A406" s="69"/>
    </row>
    <row r="407" spans="1:1" s="70" customFormat="1" x14ac:dyDescent="0.25">
      <c r="A407" s="69"/>
    </row>
    <row r="408" spans="1:1" s="70" customFormat="1" x14ac:dyDescent="0.25">
      <c r="A408" s="69"/>
    </row>
    <row r="409" spans="1:1" s="70" customFormat="1" x14ac:dyDescent="0.25">
      <c r="A409" s="69"/>
    </row>
    <row r="410" spans="1:1" s="70" customFormat="1" x14ac:dyDescent="0.25">
      <c r="A410" s="69"/>
    </row>
    <row r="411" spans="1:1" s="70" customFormat="1" x14ac:dyDescent="0.25">
      <c r="A411" s="69"/>
    </row>
    <row r="412" spans="1:1" s="70" customFormat="1" x14ac:dyDescent="0.25">
      <c r="A412" s="69"/>
    </row>
    <row r="413" spans="1:1" s="70" customFormat="1" x14ac:dyDescent="0.25">
      <c r="A413" s="69"/>
    </row>
    <row r="414" spans="1:1" s="70" customFormat="1" x14ac:dyDescent="0.25">
      <c r="A414" s="69"/>
    </row>
    <row r="415" spans="1:1" s="70" customFormat="1" x14ac:dyDescent="0.25">
      <c r="A415" s="69"/>
    </row>
    <row r="416" spans="1:1" s="70" customFormat="1" x14ac:dyDescent="0.25">
      <c r="A416" s="69"/>
    </row>
    <row r="417" spans="1:1" s="70" customFormat="1" x14ac:dyDescent="0.25">
      <c r="A417" s="69"/>
    </row>
    <row r="418" spans="1:1" s="70" customFormat="1" x14ac:dyDescent="0.25">
      <c r="A418" s="69"/>
    </row>
    <row r="419" spans="1:1" s="70" customFormat="1" x14ac:dyDescent="0.25">
      <c r="A419" s="69"/>
    </row>
    <row r="420" spans="1:1" s="70" customFormat="1" x14ac:dyDescent="0.25">
      <c r="A420" s="69"/>
    </row>
    <row r="421" spans="1:1" s="70" customFormat="1" x14ac:dyDescent="0.25">
      <c r="A421" s="69"/>
    </row>
    <row r="422" spans="1:1" s="70" customFormat="1" x14ac:dyDescent="0.25">
      <c r="A422" s="69"/>
    </row>
    <row r="423" spans="1:1" s="70" customFormat="1" x14ac:dyDescent="0.25">
      <c r="A423" s="69"/>
    </row>
    <row r="424" spans="1:1" s="70" customFormat="1" x14ac:dyDescent="0.25">
      <c r="A424" s="69"/>
    </row>
    <row r="425" spans="1:1" s="70" customFormat="1" x14ac:dyDescent="0.25">
      <c r="A425" s="69"/>
    </row>
    <row r="426" spans="1:1" s="70" customFormat="1" x14ac:dyDescent="0.25">
      <c r="A426" s="69"/>
    </row>
    <row r="427" spans="1:1" s="70" customFormat="1" x14ac:dyDescent="0.25">
      <c r="A427" s="69"/>
    </row>
    <row r="428" spans="1:1" s="70" customFormat="1" x14ac:dyDescent="0.25">
      <c r="A428" s="69"/>
    </row>
    <row r="429" spans="1:1" s="70" customFormat="1" x14ac:dyDescent="0.25">
      <c r="A429" s="69"/>
    </row>
    <row r="430" spans="1:1" s="70" customFormat="1" x14ac:dyDescent="0.25">
      <c r="A430" s="69"/>
    </row>
    <row r="431" spans="1:1" s="70" customFormat="1" x14ac:dyDescent="0.25">
      <c r="A431" s="69"/>
    </row>
    <row r="432" spans="1:1" s="70" customFormat="1" x14ac:dyDescent="0.25">
      <c r="A432" s="69"/>
    </row>
    <row r="433" spans="1:1" s="70" customFormat="1" x14ac:dyDescent="0.25">
      <c r="A433" s="69"/>
    </row>
    <row r="434" spans="1:1" s="70" customFormat="1" x14ac:dyDescent="0.25">
      <c r="A434" s="69"/>
    </row>
    <row r="435" spans="1:1" s="70" customFormat="1" x14ac:dyDescent="0.25">
      <c r="A435" s="69"/>
    </row>
    <row r="436" spans="1:1" s="70" customFormat="1" x14ac:dyDescent="0.25">
      <c r="A436" s="69"/>
    </row>
    <row r="437" spans="1:1" s="70" customFormat="1" x14ac:dyDescent="0.25">
      <c r="A437" s="69"/>
    </row>
    <row r="438" spans="1:1" s="70" customFormat="1" x14ac:dyDescent="0.25">
      <c r="A438" s="69"/>
    </row>
    <row r="439" spans="1:1" s="70" customFormat="1" x14ac:dyDescent="0.25">
      <c r="A439" s="69"/>
    </row>
    <row r="440" spans="1:1" s="70" customFormat="1" x14ac:dyDescent="0.25">
      <c r="A440" s="69"/>
    </row>
    <row r="441" spans="1:1" s="70" customFormat="1" x14ac:dyDescent="0.25">
      <c r="A441" s="69"/>
    </row>
    <row r="442" spans="1:1" s="70" customFormat="1" x14ac:dyDescent="0.25">
      <c r="A442" s="69"/>
    </row>
    <row r="443" spans="1:1" s="70" customFormat="1" x14ac:dyDescent="0.25">
      <c r="A443" s="69"/>
    </row>
    <row r="444" spans="1:1" s="70" customFormat="1" x14ac:dyDescent="0.25">
      <c r="A444" s="69"/>
    </row>
    <row r="445" spans="1:1" s="70" customFormat="1" x14ac:dyDescent="0.25">
      <c r="A445" s="69"/>
    </row>
    <row r="446" spans="1:1" s="70" customFormat="1" x14ac:dyDescent="0.25">
      <c r="A446" s="69"/>
    </row>
    <row r="447" spans="1:1" s="70" customFormat="1" x14ac:dyDescent="0.25">
      <c r="A447" s="69"/>
    </row>
    <row r="448" spans="1:1" s="70" customFormat="1" x14ac:dyDescent="0.25">
      <c r="A448" s="69"/>
    </row>
    <row r="449" spans="1:1" s="70" customFormat="1" x14ac:dyDescent="0.25">
      <c r="A449" s="69"/>
    </row>
    <row r="450" spans="1:1" s="70" customFormat="1" x14ac:dyDescent="0.25">
      <c r="A450" s="69"/>
    </row>
    <row r="451" spans="1:1" s="70" customFormat="1" x14ac:dyDescent="0.25">
      <c r="A451" s="69"/>
    </row>
    <row r="452" spans="1:1" s="70" customFormat="1" x14ac:dyDescent="0.25">
      <c r="A452" s="69"/>
    </row>
    <row r="453" spans="1:1" s="70" customFormat="1" x14ac:dyDescent="0.25">
      <c r="A453" s="69"/>
    </row>
  </sheetData>
  <sheetProtection selectLockedCells="1"/>
  <mergeCells count="65">
    <mergeCell ref="M25:M26"/>
    <mergeCell ref="D25:D26"/>
    <mergeCell ref="C25:C26"/>
    <mergeCell ref="A25:A26"/>
    <mergeCell ref="B25:B26"/>
    <mergeCell ref="M9:M10"/>
    <mergeCell ref="M7:M8"/>
    <mergeCell ref="B9:B10"/>
    <mergeCell ref="D5:D6"/>
    <mergeCell ref="B3:B6"/>
    <mergeCell ref="C5:C6"/>
    <mergeCell ref="M5:M6"/>
    <mergeCell ref="M11:M12"/>
    <mergeCell ref="M13:M14"/>
    <mergeCell ref="M17:M18"/>
    <mergeCell ref="M15:M16"/>
    <mergeCell ref="M21:M22"/>
    <mergeCell ref="D21:D22"/>
    <mergeCell ref="M23:M24"/>
    <mergeCell ref="A21:A22"/>
    <mergeCell ref="B21:B22"/>
    <mergeCell ref="C21:C22"/>
    <mergeCell ref="A23:A24"/>
    <mergeCell ref="B23:B24"/>
    <mergeCell ref="D23:D24"/>
    <mergeCell ref="C23:C24"/>
    <mergeCell ref="A19:A20"/>
    <mergeCell ref="B19:B20"/>
    <mergeCell ref="C19:C20"/>
    <mergeCell ref="D19:D20"/>
    <mergeCell ref="M19:M20"/>
    <mergeCell ref="A17:A18"/>
    <mergeCell ref="B17:B18"/>
    <mergeCell ref="C17:C18"/>
    <mergeCell ref="D17:D18"/>
    <mergeCell ref="A13:A14"/>
    <mergeCell ref="B13:B14"/>
    <mergeCell ref="C13:C14"/>
    <mergeCell ref="D13:D14"/>
    <mergeCell ref="A15:A16"/>
    <mergeCell ref="B15:B16"/>
    <mergeCell ref="C15:C16"/>
    <mergeCell ref="D15:D16"/>
    <mergeCell ref="A11:A12"/>
    <mergeCell ref="B11:B12"/>
    <mergeCell ref="C11:C12"/>
    <mergeCell ref="D11:D12"/>
    <mergeCell ref="A7:A8"/>
    <mergeCell ref="C7:C8"/>
    <mergeCell ref="D7:D8"/>
    <mergeCell ref="A9:A10"/>
    <mergeCell ref="C9:C10"/>
    <mergeCell ref="D9:D10"/>
    <mergeCell ref="B7:B8"/>
    <mergeCell ref="A3:A6"/>
    <mergeCell ref="M3:M4"/>
    <mergeCell ref="C3:C4"/>
    <mergeCell ref="M1:M2"/>
    <mergeCell ref="A1:A2"/>
    <mergeCell ref="B1:B2"/>
    <mergeCell ref="C1:C2"/>
    <mergeCell ref="D1:D2"/>
    <mergeCell ref="E1:I1"/>
    <mergeCell ref="J1:L1"/>
    <mergeCell ref="D3:D4"/>
  </mergeCells>
  <pageMargins left="0.59055118110236227" right="0.59055118110236227" top="0.94488188976377963" bottom="0.86614173228346458" header="0.31496062992125984" footer="0.31496062992125984"/>
  <pageSetup scale="45" fitToHeight="0" orientation="landscape" horizontalDpi="1200" verticalDpi="1200" r:id="rId1"/>
  <headerFooter>
    <oddHeader>&amp;L&amp;"Palatino Linotype,Negrita"&amp;18
Componente 6: Desarrollo y sofisticación de producto&amp;C&amp;"Palatino Linotype,Negrita"&amp;24Programa Fábricas de Productividad
&amp;20Guía para el diagnóstico general de la Empresa&amp;R&amp;G</oddHeader>
    <oddFooter>&amp;L&amp;"Palatino Linotype,Normal"&amp;G
&amp;"Palatino Linotype,Cursiva"© Colombia Productiva &amp;C&amp;"Palatino Linotype,Negrita"&amp;18&amp;G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3" manualBreakCount="3">
    <brk id="12" max="12" man="1"/>
    <brk id="20" max="12" man="1"/>
    <brk id="71" max="12" man="1"/>
  </rowBreaks>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A1:M343"/>
  <sheetViews>
    <sheetView showGridLines="0" view="pageLayout" zoomScale="73" zoomScaleNormal="78" zoomScaleSheetLayoutView="55" zoomScalePageLayoutView="73" workbookViewId="0">
      <selection activeCell="G12" sqref="G12"/>
    </sheetView>
  </sheetViews>
  <sheetFormatPr baseColWidth="10" defaultColWidth="2.28515625" defaultRowHeight="18" x14ac:dyDescent="0.35"/>
  <cols>
    <col min="1" max="1" width="4.7109375" style="71" customWidth="1"/>
    <col min="2" max="2" width="17.42578125" style="139" customWidth="1"/>
    <col min="3" max="3" width="19.42578125" style="139" customWidth="1"/>
    <col min="4" max="4" width="20" style="139" customWidth="1"/>
    <col min="5" max="9" width="27.140625" style="139" customWidth="1"/>
    <col min="10" max="12" width="10" style="139" customWidth="1"/>
    <col min="13" max="13" width="50.28515625" style="139" customWidth="1"/>
    <col min="14" max="16384" width="2.28515625" style="139"/>
  </cols>
  <sheetData>
    <row r="1" spans="1:13" ht="39.6" customHeight="1" x14ac:dyDescent="0.35">
      <c r="A1" s="698" t="s">
        <v>0</v>
      </c>
      <c r="B1" s="699" t="s">
        <v>1</v>
      </c>
      <c r="C1" s="699" t="s">
        <v>19</v>
      </c>
      <c r="D1" s="699" t="s">
        <v>20</v>
      </c>
      <c r="E1" s="700" t="s">
        <v>2</v>
      </c>
      <c r="F1" s="700"/>
      <c r="G1" s="700"/>
      <c r="H1" s="700"/>
      <c r="I1" s="700"/>
      <c r="J1" s="654" t="s">
        <v>3</v>
      </c>
      <c r="K1" s="654"/>
      <c r="L1" s="654"/>
      <c r="M1" s="657" t="s">
        <v>4</v>
      </c>
    </row>
    <row r="2" spans="1:13" ht="39.6" customHeight="1" x14ac:dyDescent="0.35">
      <c r="A2" s="698"/>
      <c r="B2" s="699"/>
      <c r="C2" s="699"/>
      <c r="D2" s="699"/>
      <c r="E2" s="128">
        <v>1</v>
      </c>
      <c r="F2" s="129">
        <v>2</v>
      </c>
      <c r="G2" s="130">
        <v>3</v>
      </c>
      <c r="H2" s="131">
        <v>4</v>
      </c>
      <c r="I2" s="132">
        <v>5</v>
      </c>
      <c r="J2" s="291">
        <v>2020</v>
      </c>
      <c r="K2" s="291">
        <v>2021</v>
      </c>
      <c r="L2" s="291">
        <v>2022</v>
      </c>
      <c r="M2" s="657"/>
    </row>
    <row r="3" spans="1:13" s="86" customFormat="1" ht="17.649999999999999" customHeight="1" x14ac:dyDescent="0.25">
      <c r="A3" s="652">
        <v>1</v>
      </c>
      <c r="B3" s="653" t="s">
        <v>228</v>
      </c>
      <c r="C3" s="689" t="s">
        <v>735</v>
      </c>
      <c r="D3" s="689"/>
      <c r="E3" s="277"/>
      <c r="F3" s="277"/>
      <c r="G3" s="277"/>
      <c r="H3" s="277"/>
      <c r="I3" s="277"/>
      <c r="J3" s="134"/>
      <c r="K3" s="134"/>
      <c r="L3" s="134"/>
      <c r="M3" s="701"/>
    </row>
    <row r="4" spans="1:13" s="86" customFormat="1" ht="126.75" customHeight="1" x14ac:dyDescent="0.25">
      <c r="A4" s="652"/>
      <c r="B4" s="653"/>
      <c r="C4" s="689"/>
      <c r="D4" s="689"/>
      <c r="E4" s="292" t="s">
        <v>795</v>
      </c>
      <c r="F4" s="292" t="s">
        <v>592</v>
      </c>
      <c r="G4" s="292" t="s">
        <v>593</v>
      </c>
      <c r="H4" s="292" t="s">
        <v>796</v>
      </c>
      <c r="I4" s="292" t="s">
        <v>229</v>
      </c>
      <c r="J4" s="105"/>
      <c r="K4" s="105"/>
      <c r="L4" s="105"/>
      <c r="M4" s="701"/>
    </row>
    <row r="5" spans="1:13" s="86" customFormat="1" ht="17.649999999999999" customHeight="1" x14ac:dyDescent="0.25">
      <c r="A5" s="652">
        <v>2</v>
      </c>
      <c r="B5" s="653" t="s">
        <v>230</v>
      </c>
      <c r="C5" s="689" t="s">
        <v>736</v>
      </c>
      <c r="D5" s="689"/>
      <c r="E5" s="277"/>
      <c r="F5" s="277"/>
      <c r="G5" s="277"/>
      <c r="H5" s="277"/>
      <c r="I5" s="277"/>
      <c r="J5" s="134"/>
      <c r="K5" s="134"/>
      <c r="L5" s="134"/>
      <c r="M5" s="701"/>
    </row>
    <row r="6" spans="1:13" s="86" customFormat="1" ht="142.5" customHeight="1" x14ac:dyDescent="0.25">
      <c r="A6" s="652"/>
      <c r="B6" s="653"/>
      <c r="C6" s="689"/>
      <c r="D6" s="689"/>
      <c r="E6" s="292" t="s">
        <v>729</v>
      </c>
      <c r="F6" s="292" t="s">
        <v>262</v>
      </c>
      <c r="G6" s="292" t="s">
        <v>103</v>
      </c>
      <c r="H6" s="292" t="s">
        <v>104</v>
      </c>
      <c r="I6" s="292" t="s">
        <v>594</v>
      </c>
      <c r="J6" s="105"/>
      <c r="K6" s="105"/>
      <c r="L6" s="105"/>
      <c r="M6" s="701"/>
    </row>
    <row r="7" spans="1:13" s="86" customFormat="1" ht="17.649999999999999" customHeight="1" x14ac:dyDescent="0.25">
      <c r="A7" s="652">
        <v>3</v>
      </c>
      <c r="B7" s="653" t="s">
        <v>797</v>
      </c>
      <c r="C7" s="689" t="s">
        <v>798</v>
      </c>
      <c r="D7" s="689"/>
      <c r="E7" s="133"/>
      <c r="F7" s="133"/>
      <c r="G7" s="133"/>
      <c r="H7" s="133"/>
      <c r="I7" s="133"/>
      <c r="J7" s="134"/>
      <c r="K7" s="134"/>
      <c r="L7" s="134"/>
      <c r="M7" s="701"/>
    </row>
    <row r="8" spans="1:13" s="86" customFormat="1" ht="78" customHeight="1" x14ac:dyDescent="0.25">
      <c r="A8" s="652"/>
      <c r="B8" s="653"/>
      <c r="C8" s="689"/>
      <c r="D8" s="689"/>
      <c r="E8" s="292" t="s">
        <v>595</v>
      </c>
      <c r="F8" s="292" t="s">
        <v>596</v>
      </c>
      <c r="G8" s="292" t="s">
        <v>737</v>
      </c>
      <c r="H8" s="292" t="s">
        <v>597</v>
      </c>
      <c r="I8" s="292" t="s">
        <v>598</v>
      </c>
      <c r="J8" s="105"/>
      <c r="K8" s="105"/>
      <c r="L8" s="105"/>
      <c r="M8" s="701"/>
    </row>
    <row r="9" spans="1:13" s="86" customFormat="1" ht="17.649999999999999" customHeight="1" x14ac:dyDescent="0.25">
      <c r="A9" s="652">
        <v>4</v>
      </c>
      <c r="B9" s="653" t="s">
        <v>599</v>
      </c>
      <c r="C9" s="689" t="s">
        <v>799</v>
      </c>
      <c r="D9" s="689"/>
      <c r="E9" s="277"/>
      <c r="F9" s="277"/>
      <c r="G9" s="277"/>
      <c r="H9" s="277"/>
      <c r="I9" s="277"/>
      <c r="J9" s="134"/>
      <c r="K9" s="134"/>
      <c r="L9" s="134"/>
      <c r="M9" s="701"/>
    </row>
    <row r="10" spans="1:13" s="86" customFormat="1" ht="129.75" customHeight="1" x14ac:dyDescent="0.25">
      <c r="A10" s="652"/>
      <c r="B10" s="653"/>
      <c r="C10" s="689"/>
      <c r="D10" s="689"/>
      <c r="E10" s="292" t="s">
        <v>96</v>
      </c>
      <c r="F10" s="292" t="s">
        <v>119</v>
      </c>
      <c r="G10" s="292" t="s">
        <v>120</v>
      </c>
      <c r="H10" s="292" t="s">
        <v>121</v>
      </c>
      <c r="I10" s="292" t="s">
        <v>97</v>
      </c>
      <c r="J10" s="105"/>
      <c r="K10" s="105"/>
      <c r="L10" s="105"/>
      <c r="M10" s="701"/>
    </row>
    <row r="11" spans="1:13" s="86" customFormat="1" ht="17.649999999999999" customHeight="1" x14ac:dyDescent="0.25">
      <c r="A11" s="652">
        <v>5</v>
      </c>
      <c r="B11" s="653" t="s">
        <v>98</v>
      </c>
      <c r="C11" s="689" t="s">
        <v>728</v>
      </c>
      <c r="D11" s="689"/>
      <c r="E11" s="277"/>
      <c r="F11" s="277"/>
      <c r="G11" s="277"/>
      <c r="H11" s="277"/>
      <c r="I11" s="277"/>
      <c r="J11" s="134"/>
      <c r="K11" s="134"/>
      <c r="L11" s="134"/>
      <c r="M11" s="701"/>
    </row>
    <row r="12" spans="1:13" s="86" customFormat="1" ht="173.25" customHeight="1" x14ac:dyDescent="0.25">
      <c r="A12" s="652"/>
      <c r="B12" s="653"/>
      <c r="C12" s="689"/>
      <c r="D12" s="689"/>
      <c r="E12" s="292" t="s">
        <v>122</v>
      </c>
      <c r="F12" s="292" t="s">
        <v>99</v>
      </c>
      <c r="G12" s="292" t="s">
        <v>100</v>
      </c>
      <c r="H12" s="292" t="s">
        <v>101</v>
      </c>
      <c r="I12" s="292" t="s">
        <v>102</v>
      </c>
      <c r="J12" s="105"/>
      <c r="K12" s="105"/>
      <c r="L12" s="105"/>
      <c r="M12" s="701"/>
    </row>
    <row r="13" spans="1:13" s="86" customFormat="1" ht="17.649999999999999" customHeight="1" x14ac:dyDescent="0.25">
      <c r="A13" s="652">
        <v>6</v>
      </c>
      <c r="B13" s="653" t="s">
        <v>232</v>
      </c>
      <c r="C13" s="689" t="s">
        <v>727</v>
      </c>
      <c r="D13" s="689" t="s">
        <v>1073</v>
      </c>
      <c r="E13" s="133"/>
      <c r="F13" s="133"/>
      <c r="G13" s="133"/>
      <c r="H13" s="133"/>
      <c r="I13" s="133"/>
      <c r="J13" s="134"/>
      <c r="K13" s="134"/>
      <c r="L13" s="134"/>
      <c r="M13" s="701"/>
    </row>
    <row r="14" spans="1:13" s="86" customFormat="1" ht="225.75" customHeight="1" x14ac:dyDescent="0.25">
      <c r="A14" s="652"/>
      <c r="B14" s="653"/>
      <c r="C14" s="689"/>
      <c r="D14" s="689"/>
      <c r="E14" s="292" t="s">
        <v>1071</v>
      </c>
      <c r="F14" s="540" t="s">
        <v>1074</v>
      </c>
      <c r="G14" s="292" t="s">
        <v>1075</v>
      </c>
      <c r="H14" s="537" t="s">
        <v>1076</v>
      </c>
      <c r="I14" s="541" t="s">
        <v>1077</v>
      </c>
      <c r="J14" s="105"/>
      <c r="K14" s="105"/>
      <c r="L14" s="105"/>
      <c r="M14" s="701"/>
    </row>
    <row r="15" spans="1:13" s="86" customFormat="1" ht="17.649999999999999" customHeight="1" x14ac:dyDescent="0.25">
      <c r="A15" s="652">
        <v>7</v>
      </c>
      <c r="B15" s="653" t="s">
        <v>233</v>
      </c>
      <c r="C15" s="689" t="s">
        <v>724</v>
      </c>
      <c r="D15" s="689"/>
      <c r="E15" s="133"/>
      <c r="F15" s="133"/>
      <c r="G15" s="133"/>
      <c r="H15" s="133"/>
      <c r="I15" s="133"/>
      <c r="J15" s="134"/>
      <c r="K15" s="134"/>
      <c r="L15" s="134"/>
      <c r="M15" s="701"/>
    </row>
    <row r="16" spans="1:13" s="86" customFormat="1" ht="111.6" customHeight="1" x14ac:dyDescent="0.25">
      <c r="A16" s="652"/>
      <c r="B16" s="653"/>
      <c r="C16" s="689"/>
      <c r="D16" s="689"/>
      <c r="E16" s="292" t="s">
        <v>600</v>
      </c>
      <c r="F16" s="292" t="s">
        <v>601</v>
      </c>
      <c r="G16" s="292" t="s">
        <v>800</v>
      </c>
      <c r="H16" s="537" t="s">
        <v>602</v>
      </c>
      <c r="I16" s="546" t="s">
        <v>1072</v>
      </c>
      <c r="J16" s="105"/>
      <c r="K16" s="105"/>
      <c r="L16" s="105"/>
      <c r="M16" s="701"/>
    </row>
    <row r="17" spans="1:13" s="86" customFormat="1" ht="17.649999999999999" customHeight="1" x14ac:dyDescent="0.25">
      <c r="A17" s="652">
        <v>8</v>
      </c>
      <c r="B17" s="653" t="s">
        <v>234</v>
      </c>
      <c r="C17" s="689" t="s">
        <v>725</v>
      </c>
      <c r="D17" s="689"/>
      <c r="E17" s="133"/>
      <c r="F17" s="133"/>
      <c r="G17" s="133"/>
      <c r="H17" s="133"/>
      <c r="I17" s="133"/>
      <c r="J17" s="134"/>
      <c r="K17" s="134"/>
      <c r="L17" s="134"/>
      <c r="M17" s="701"/>
    </row>
    <row r="18" spans="1:13" s="86" customFormat="1" ht="73.900000000000006" customHeight="1" x14ac:dyDescent="0.25">
      <c r="A18" s="652"/>
      <c r="B18" s="653"/>
      <c r="C18" s="689"/>
      <c r="D18" s="689"/>
      <c r="E18" s="292" t="s">
        <v>600</v>
      </c>
      <c r="F18" s="292" t="s">
        <v>603</v>
      </c>
      <c r="G18" s="292" t="s">
        <v>604</v>
      </c>
      <c r="H18" s="292" t="s">
        <v>801</v>
      </c>
      <c r="I18" s="292" t="s">
        <v>1069</v>
      </c>
      <c r="J18" s="105"/>
      <c r="K18" s="105"/>
      <c r="L18" s="105"/>
      <c r="M18" s="701"/>
    </row>
    <row r="19" spans="1:13" s="86" customFormat="1" ht="17.649999999999999" customHeight="1" x14ac:dyDescent="0.25">
      <c r="A19" s="652">
        <v>9</v>
      </c>
      <c r="B19" s="653" t="s">
        <v>605</v>
      </c>
      <c r="C19" s="689" t="s">
        <v>726</v>
      </c>
      <c r="D19" s="689"/>
      <c r="E19" s="133"/>
      <c r="F19" s="133"/>
      <c r="G19" s="133"/>
      <c r="H19" s="133"/>
      <c r="I19" s="133"/>
      <c r="J19" s="134"/>
      <c r="K19" s="134"/>
      <c r="L19" s="134"/>
      <c r="M19" s="701"/>
    </row>
    <row r="20" spans="1:13" s="86" customFormat="1" ht="98.45" customHeight="1" x14ac:dyDescent="0.25">
      <c r="A20" s="652"/>
      <c r="B20" s="653"/>
      <c r="C20" s="689"/>
      <c r="D20" s="689"/>
      <c r="E20" s="292" t="s">
        <v>606</v>
      </c>
      <c r="F20" s="292" t="s">
        <v>607</v>
      </c>
      <c r="G20" s="292" t="s">
        <v>802</v>
      </c>
      <c r="H20" s="292" t="s">
        <v>608</v>
      </c>
      <c r="I20" s="292" t="s">
        <v>853</v>
      </c>
      <c r="J20" s="105"/>
      <c r="K20" s="105"/>
      <c r="L20" s="105"/>
      <c r="M20" s="701"/>
    </row>
    <row r="21" spans="1:13" s="86" customFormat="1" ht="17.649999999999999" customHeight="1" x14ac:dyDescent="0.25">
      <c r="A21" s="652">
        <v>10</v>
      </c>
      <c r="B21" s="653" t="s">
        <v>609</v>
      </c>
      <c r="C21" s="689" t="s">
        <v>803</v>
      </c>
      <c r="D21" s="689"/>
      <c r="E21" s="133"/>
      <c r="F21" s="133"/>
      <c r="G21" s="133"/>
      <c r="H21" s="133"/>
      <c r="I21" s="133"/>
      <c r="J21" s="134"/>
      <c r="K21" s="134"/>
      <c r="L21" s="134"/>
      <c r="M21" s="701"/>
    </row>
    <row r="22" spans="1:13" s="86" customFormat="1" ht="201" customHeight="1" x14ac:dyDescent="0.25">
      <c r="A22" s="652"/>
      <c r="B22" s="653"/>
      <c r="C22" s="689"/>
      <c r="D22" s="689"/>
      <c r="E22" s="292" t="s">
        <v>610</v>
      </c>
      <c r="F22" s="292" t="s">
        <v>611</v>
      </c>
      <c r="G22" s="292" t="s">
        <v>804</v>
      </c>
      <c r="H22" s="292" t="s">
        <v>794</v>
      </c>
      <c r="I22" s="292" t="s">
        <v>821</v>
      </c>
      <c r="J22" s="105"/>
      <c r="K22" s="105"/>
      <c r="L22" s="105"/>
      <c r="M22" s="701"/>
    </row>
    <row r="23" spans="1:13" s="138" customFormat="1" ht="15.75" x14ac:dyDescent="0.25">
      <c r="A23" s="273"/>
      <c r="B23" s="272"/>
      <c r="C23" s="272"/>
      <c r="D23" s="272"/>
      <c r="E23" s="272"/>
      <c r="F23" s="272"/>
      <c r="G23" s="272"/>
      <c r="H23" s="272"/>
      <c r="I23" s="272"/>
      <c r="J23" s="272"/>
      <c r="K23" s="272"/>
      <c r="L23" s="272"/>
      <c r="M23" s="274"/>
    </row>
    <row r="24" spans="1:13" s="138" customFormat="1" ht="15.75" x14ac:dyDescent="0.25">
      <c r="A24" s="162"/>
      <c r="B24" s="137"/>
      <c r="C24" s="137"/>
      <c r="D24" s="137"/>
      <c r="E24" s="137"/>
      <c r="F24" s="137"/>
      <c r="G24" s="137"/>
      <c r="H24" s="137"/>
      <c r="I24" s="137"/>
      <c r="J24" s="137"/>
      <c r="K24" s="137"/>
      <c r="L24" s="137"/>
      <c r="M24" s="163"/>
    </row>
    <row r="25" spans="1:13" s="138" customFormat="1" x14ac:dyDescent="0.35">
      <c r="A25" s="162"/>
      <c r="B25" s="140" t="s">
        <v>162</v>
      </c>
      <c r="C25" s="137"/>
      <c r="D25" s="137"/>
      <c r="E25" s="137"/>
      <c r="F25" s="137"/>
      <c r="G25" s="137"/>
      <c r="H25" s="137"/>
      <c r="I25" s="137"/>
      <c r="J25" s="137"/>
      <c r="K25" s="137"/>
      <c r="L25" s="137"/>
      <c r="M25" s="163"/>
    </row>
    <row r="26" spans="1:13" s="138" customFormat="1" ht="15.75" x14ac:dyDescent="0.25">
      <c r="A26" s="162"/>
      <c r="B26" s="137"/>
      <c r="C26" s="137"/>
      <c r="D26" s="137"/>
      <c r="E26" s="137"/>
      <c r="F26" s="137"/>
      <c r="G26" s="137"/>
      <c r="H26" s="137"/>
      <c r="I26" s="137"/>
      <c r="J26" s="137"/>
      <c r="K26" s="137"/>
      <c r="L26" s="137"/>
      <c r="M26" s="163"/>
    </row>
    <row r="27" spans="1:13" s="138" customFormat="1" ht="15.75" x14ac:dyDescent="0.25">
      <c r="A27" s="162"/>
      <c r="B27" s="137"/>
      <c r="C27" s="137"/>
      <c r="D27" s="137"/>
      <c r="E27" s="137"/>
      <c r="F27" s="137"/>
      <c r="G27" s="137"/>
      <c r="H27" s="137"/>
      <c r="I27" s="137"/>
      <c r="J27" s="137"/>
      <c r="K27" s="137"/>
      <c r="L27" s="137"/>
      <c r="M27" s="163"/>
    </row>
    <row r="28" spans="1:13" s="138" customFormat="1" ht="15.75" x14ac:dyDescent="0.25">
      <c r="A28" s="162"/>
      <c r="B28" s="137"/>
      <c r="C28" s="137"/>
      <c r="D28" s="137"/>
      <c r="E28" s="137"/>
      <c r="F28" s="137"/>
      <c r="G28" s="137"/>
      <c r="H28" s="137"/>
      <c r="I28" s="137"/>
      <c r="J28" s="137"/>
      <c r="K28" s="137"/>
      <c r="L28" s="137"/>
      <c r="M28" s="163"/>
    </row>
    <row r="29" spans="1:13" s="138" customFormat="1" ht="15.75" x14ac:dyDescent="0.25">
      <c r="A29" s="162"/>
      <c r="B29" s="137"/>
      <c r="C29" s="137"/>
      <c r="D29" s="137"/>
      <c r="E29" s="137"/>
      <c r="F29" s="137"/>
      <c r="G29" s="137"/>
      <c r="H29" s="137"/>
      <c r="I29" s="137"/>
      <c r="J29" s="137"/>
      <c r="K29" s="137"/>
      <c r="L29" s="137"/>
      <c r="M29" s="163"/>
    </row>
    <row r="30" spans="1:13" s="138" customFormat="1" ht="15.75" x14ac:dyDescent="0.25">
      <c r="A30" s="162"/>
      <c r="B30" s="137"/>
      <c r="C30" s="137"/>
      <c r="D30" s="137"/>
      <c r="E30" s="137"/>
      <c r="F30" s="137"/>
      <c r="G30" s="137"/>
      <c r="H30" s="137"/>
      <c r="I30" s="137"/>
      <c r="J30" s="137"/>
      <c r="K30" s="137"/>
      <c r="L30" s="137"/>
      <c r="M30" s="163"/>
    </row>
    <row r="31" spans="1:13" s="138" customFormat="1" ht="15.75" x14ac:dyDescent="0.25">
      <c r="A31" s="162"/>
      <c r="B31" s="137"/>
      <c r="C31" s="137"/>
      <c r="D31" s="137"/>
      <c r="E31" s="137"/>
      <c r="F31" s="137"/>
      <c r="G31" s="137"/>
      <c r="H31" s="137"/>
      <c r="I31" s="137"/>
      <c r="J31" s="137"/>
      <c r="K31" s="137"/>
      <c r="L31" s="137"/>
      <c r="M31" s="163"/>
    </row>
    <row r="32" spans="1:13" s="138" customFormat="1" ht="15.75" x14ac:dyDescent="0.25">
      <c r="A32" s="162"/>
      <c r="B32" s="137"/>
      <c r="C32" s="137"/>
      <c r="D32" s="137"/>
      <c r="E32" s="137"/>
      <c r="F32" s="137"/>
      <c r="G32" s="137"/>
      <c r="H32" s="137"/>
      <c r="I32" s="137"/>
      <c r="J32" s="137"/>
      <c r="K32" s="137"/>
      <c r="L32" s="137"/>
      <c r="M32" s="163"/>
    </row>
    <row r="33" spans="1:13" s="138" customFormat="1" ht="15.75" x14ac:dyDescent="0.25">
      <c r="A33" s="162"/>
      <c r="B33" s="137"/>
      <c r="C33" s="137"/>
      <c r="D33" s="137"/>
      <c r="E33" s="137"/>
      <c r="F33" s="137"/>
      <c r="G33" s="137"/>
      <c r="H33" s="137"/>
      <c r="I33" s="137"/>
      <c r="J33" s="137"/>
      <c r="K33" s="137"/>
      <c r="L33" s="137"/>
      <c r="M33" s="163"/>
    </row>
    <row r="34" spans="1:13" s="138" customFormat="1" ht="15.75" x14ac:dyDescent="0.25">
      <c r="A34" s="162"/>
      <c r="B34" s="137"/>
      <c r="C34" s="137"/>
      <c r="D34" s="137"/>
      <c r="E34" s="137"/>
      <c r="F34" s="137"/>
      <c r="G34" s="137"/>
      <c r="H34" s="137"/>
      <c r="I34" s="137"/>
      <c r="J34" s="137"/>
      <c r="K34" s="137"/>
      <c r="L34" s="137"/>
      <c r="M34" s="163"/>
    </row>
    <row r="35" spans="1:13" s="138" customFormat="1" ht="15.75" x14ac:dyDescent="0.25">
      <c r="A35" s="162"/>
      <c r="B35" s="137"/>
      <c r="C35" s="137"/>
      <c r="D35" s="137"/>
      <c r="E35" s="137"/>
      <c r="F35" s="137"/>
      <c r="G35" s="137"/>
      <c r="H35" s="137"/>
      <c r="I35" s="137"/>
      <c r="J35" s="137"/>
      <c r="K35" s="137"/>
      <c r="L35" s="137"/>
      <c r="M35" s="163"/>
    </row>
    <row r="36" spans="1:13" s="138" customFormat="1" ht="15.75" x14ac:dyDescent="0.25">
      <c r="A36" s="162"/>
      <c r="B36" s="137"/>
      <c r="C36" s="137"/>
      <c r="D36" s="137"/>
      <c r="E36" s="137"/>
      <c r="F36" s="137"/>
      <c r="G36" s="137"/>
      <c r="H36" s="137"/>
      <c r="I36" s="137"/>
      <c r="J36" s="137"/>
      <c r="K36" s="137"/>
      <c r="L36" s="137"/>
      <c r="M36" s="163"/>
    </row>
    <row r="37" spans="1:13" s="138" customFormat="1" ht="15.75" x14ac:dyDescent="0.25">
      <c r="A37" s="162"/>
      <c r="B37" s="137"/>
      <c r="C37" s="137"/>
      <c r="D37" s="137"/>
      <c r="E37" s="137"/>
      <c r="F37" s="137"/>
      <c r="G37" s="137"/>
      <c r="H37" s="137"/>
      <c r="I37" s="137"/>
      <c r="J37" s="137"/>
      <c r="K37" s="137"/>
      <c r="L37" s="137"/>
      <c r="M37" s="163"/>
    </row>
    <row r="38" spans="1:13" s="138" customFormat="1" ht="15.75" x14ac:dyDescent="0.25">
      <c r="A38" s="162"/>
      <c r="B38" s="137"/>
      <c r="C38" s="137"/>
      <c r="D38" s="137"/>
      <c r="E38" s="137"/>
      <c r="F38" s="137"/>
      <c r="G38" s="137"/>
      <c r="H38" s="137"/>
      <c r="I38" s="137"/>
      <c r="J38" s="137"/>
      <c r="K38" s="137"/>
      <c r="L38" s="137"/>
      <c r="M38" s="163"/>
    </row>
    <row r="39" spans="1:13" s="138" customFormat="1" ht="15.75" x14ac:dyDescent="0.25">
      <c r="A39" s="162"/>
      <c r="B39" s="137"/>
      <c r="C39" s="137"/>
      <c r="D39" s="137"/>
      <c r="E39" s="137"/>
      <c r="F39" s="137"/>
      <c r="G39" s="137"/>
      <c r="H39" s="137"/>
      <c r="I39" s="137"/>
      <c r="J39" s="137"/>
      <c r="K39" s="137"/>
      <c r="L39" s="137"/>
      <c r="M39" s="163"/>
    </row>
    <row r="40" spans="1:13" s="138" customFormat="1" ht="15.75" x14ac:dyDescent="0.25">
      <c r="A40" s="162"/>
      <c r="B40" s="137"/>
      <c r="C40" s="137"/>
      <c r="D40" s="137"/>
      <c r="E40" s="137"/>
      <c r="F40" s="137"/>
      <c r="G40" s="137"/>
      <c r="H40" s="137"/>
      <c r="I40" s="137"/>
      <c r="J40" s="137"/>
      <c r="K40" s="137"/>
      <c r="L40" s="137"/>
      <c r="M40" s="163"/>
    </row>
    <row r="41" spans="1:13" s="138" customFormat="1" ht="15.75" x14ac:dyDescent="0.25">
      <c r="A41" s="162"/>
      <c r="B41" s="137"/>
      <c r="C41" s="137"/>
      <c r="D41" s="137"/>
      <c r="E41" s="137"/>
      <c r="F41" s="137"/>
      <c r="G41" s="137"/>
      <c r="H41" s="137"/>
      <c r="I41" s="137"/>
      <c r="J41" s="137"/>
      <c r="K41" s="137"/>
      <c r="L41" s="137"/>
      <c r="M41" s="163"/>
    </row>
    <row r="42" spans="1:13" s="138" customFormat="1" ht="15.75" x14ac:dyDescent="0.25">
      <c r="A42" s="162"/>
      <c r="B42" s="137"/>
      <c r="C42" s="137"/>
      <c r="D42" s="137"/>
      <c r="E42" s="137"/>
      <c r="F42" s="137"/>
      <c r="G42" s="137"/>
      <c r="H42" s="137"/>
      <c r="I42" s="137"/>
      <c r="J42" s="137"/>
      <c r="K42" s="137"/>
      <c r="L42" s="137"/>
      <c r="M42" s="163"/>
    </row>
    <row r="43" spans="1:13" s="138" customFormat="1" ht="15.75" x14ac:dyDescent="0.25">
      <c r="A43" s="162"/>
      <c r="B43" s="137"/>
      <c r="C43" s="137"/>
      <c r="D43" s="137"/>
      <c r="E43" s="137"/>
      <c r="F43" s="137"/>
      <c r="G43" s="137"/>
      <c r="H43" s="137"/>
      <c r="I43" s="137"/>
      <c r="J43" s="137"/>
      <c r="K43" s="137"/>
      <c r="L43" s="137"/>
      <c r="M43" s="163"/>
    </row>
    <row r="44" spans="1:13" s="138" customFormat="1" ht="15.75" x14ac:dyDescent="0.25">
      <c r="A44" s="162"/>
      <c r="B44" s="137"/>
      <c r="C44" s="137"/>
      <c r="D44" s="137"/>
      <c r="E44" s="137"/>
      <c r="F44" s="137"/>
      <c r="G44" s="137"/>
      <c r="H44" s="137"/>
      <c r="I44" s="137"/>
      <c r="J44" s="137"/>
      <c r="K44" s="137"/>
      <c r="L44" s="137"/>
      <c r="M44" s="163"/>
    </row>
    <row r="45" spans="1:13" s="138" customFormat="1" ht="15.75" x14ac:dyDescent="0.25">
      <c r="A45" s="162"/>
      <c r="B45" s="137"/>
      <c r="C45" s="137"/>
      <c r="D45" s="137"/>
      <c r="E45" s="137"/>
      <c r="F45" s="137"/>
      <c r="G45" s="137"/>
      <c r="H45" s="137"/>
      <c r="I45" s="137"/>
      <c r="J45" s="137"/>
      <c r="K45" s="137"/>
      <c r="L45" s="137"/>
      <c r="M45" s="163"/>
    </row>
    <row r="46" spans="1:13" s="138" customFormat="1" ht="15.75" x14ac:dyDescent="0.25">
      <c r="A46" s="162"/>
      <c r="B46" s="137"/>
      <c r="C46" s="137"/>
      <c r="D46" s="137"/>
      <c r="E46" s="137"/>
      <c r="F46" s="137"/>
      <c r="G46" s="137"/>
      <c r="H46" s="137"/>
      <c r="I46" s="137"/>
      <c r="J46" s="137"/>
      <c r="K46" s="137"/>
      <c r="L46" s="137"/>
      <c r="M46" s="163"/>
    </row>
    <row r="47" spans="1:13" s="138" customFormat="1" ht="15.75" x14ac:dyDescent="0.25">
      <c r="A47" s="162"/>
      <c r="B47" s="137"/>
      <c r="C47" s="137"/>
      <c r="D47" s="137"/>
      <c r="E47" s="137"/>
      <c r="F47" s="137"/>
      <c r="G47" s="137"/>
      <c r="H47" s="137"/>
      <c r="I47" s="137"/>
      <c r="J47" s="137"/>
      <c r="K47" s="137"/>
      <c r="L47" s="137"/>
      <c r="M47" s="163"/>
    </row>
    <row r="48" spans="1:13" s="138" customFormat="1" ht="15.75" x14ac:dyDescent="0.25">
      <c r="A48" s="162"/>
      <c r="B48" s="137"/>
      <c r="C48" s="137"/>
      <c r="D48" s="137"/>
      <c r="E48" s="137"/>
      <c r="F48" s="137"/>
      <c r="G48" s="137"/>
      <c r="H48" s="137"/>
      <c r="I48" s="137"/>
      <c r="J48" s="137"/>
      <c r="K48" s="137"/>
      <c r="L48" s="137"/>
      <c r="M48" s="163"/>
    </row>
    <row r="49" spans="1:13" s="138" customFormat="1" ht="15.75" x14ac:dyDescent="0.25">
      <c r="A49" s="164"/>
      <c r="B49" s="165"/>
      <c r="C49" s="165"/>
      <c r="D49" s="165"/>
      <c r="E49" s="165"/>
      <c r="F49" s="165"/>
      <c r="G49" s="165"/>
      <c r="H49" s="165"/>
      <c r="I49" s="165"/>
      <c r="J49" s="165"/>
      <c r="K49" s="165"/>
      <c r="L49" s="165"/>
      <c r="M49" s="166"/>
    </row>
    <row r="50" spans="1:13" s="138" customFormat="1" ht="15.75" x14ac:dyDescent="0.25">
      <c r="A50"/>
      <c r="B50"/>
      <c r="C50"/>
      <c r="D50"/>
      <c r="E50"/>
      <c r="F50"/>
      <c r="G50"/>
      <c r="H50"/>
      <c r="I50"/>
      <c r="J50"/>
      <c r="K50"/>
      <c r="L50"/>
      <c r="M50"/>
    </row>
    <row r="51" spans="1:13" s="138" customFormat="1" ht="15.75" x14ac:dyDescent="0.25">
      <c r="A51"/>
      <c r="B51"/>
      <c r="C51"/>
      <c r="D51"/>
      <c r="E51"/>
      <c r="F51"/>
      <c r="G51"/>
      <c r="H51"/>
      <c r="I51"/>
      <c r="J51"/>
      <c r="K51"/>
      <c r="L51"/>
      <c r="M51"/>
    </row>
    <row r="52" spans="1:13" s="138" customFormat="1" ht="15.75" x14ac:dyDescent="0.25">
      <c r="A52"/>
      <c r="B52"/>
      <c r="C52"/>
      <c r="D52"/>
      <c r="E52"/>
      <c r="F52"/>
      <c r="G52"/>
      <c r="H52"/>
      <c r="I52"/>
      <c r="J52"/>
      <c r="K52"/>
      <c r="L52"/>
      <c r="M52"/>
    </row>
    <row r="53" spans="1:13" s="138" customFormat="1" ht="15.75" x14ac:dyDescent="0.25">
      <c r="A53"/>
      <c r="B53"/>
      <c r="C53"/>
      <c r="D53"/>
      <c r="E53"/>
      <c r="F53"/>
      <c r="G53"/>
      <c r="H53"/>
      <c r="I53"/>
      <c r="J53"/>
      <c r="K53"/>
      <c r="L53"/>
      <c r="M53"/>
    </row>
    <row r="54" spans="1:13" s="138" customFormat="1" ht="15.75" x14ac:dyDescent="0.25">
      <c r="A54"/>
      <c r="B54"/>
      <c r="C54"/>
      <c r="D54"/>
      <c r="E54"/>
      <c r="F54"/>
      <c r="G54"/>
      <c r="H54"/>
      <c r="I54"/>
      <c r="J54"/>
      <c r="K54"/>
      <c r="L54"/>
      <c r="M54"/>
    </row>
    <row r="55" spans="1:13" s="138" customFormat="1" ht="15.75" x14ac:dyDescent="0.25">
      <c r="A55"/>
      <c r="B55"/>
      <c r="C55"/>
      <c r="D55"/>
      <c r="E55"/>
      <c r="F55"/>
      <c r="G55"/>
      <c r="H55"/>
      <c r="I55"/>
      <c r="J55"/>
      <c r="K55"/>
      <c r="L55"/>
      <c r="M55"/>
    </row>
    <row r="56" spans="1:13" s="138" customFormat="1" ht="15.75" x14ac:dyDescent="0.25">
      <c r="A56"/>
      <c r="B56"/>
      <c r="C56"/>
      <c r="D56"/>
      <c r="E56"/>
      <c r="F56"/>
      <c r="G56"/>
      <c r="H56"/>
      <c r="I56"/>
      <c r="J56"/>
      <c r="K56"/>
      <c r="L56"/>
      <c r="M56"/>
    </row>
    <row r="57" spans="1:13" s="138" customFormat="1" ht="15.75" x14ac:dyDescent="0.25">
      <c r="A57"/>
      <c r="B57"/>
      <c r="C57"/>
      <c r="D57"/>
      <c r="E57"/>
      <c r="F57"/>
      <c r="G57"/>
      <c r="H57"/>
      <c r="I57"/>
      <c r="J57"/>
      <c r="K57"/>
      <c r="L57"/>
      <c r="M57"/>
    </row>
    <row r="58" spans="1:13" s="138" customFormat="1" ht="15.75" x14ac:dyDescent="0.25">
      <c r="A58"/>
      <c r="B58"/>
      <c r="C58"/>
      <c r="D58"/>
      <c r="E58"/>
      <c r="F58"/>
      <c r="G58"/>
      <c r="H58"/>
      <c r="I58"/>
      <c r="J58"/>
      <c r="K58"/>
      <c r="L58"/>
      <c r="M58"/>
    </row>
    <row r="59" spans="1:13" s="138" customFormat="1" ht="15.75" x14ac:dyDescent="0.25">
      <c r="A59"/>
      <c r="B59"/>
      <c r="C59"/>
      <c r="D59"/>
      <c r="E59"/>
      <c r="F59"/>
      <c r="G59"/>
      <c r="H59"/>
      <c r="I59"/>
      <c r="J59"/>
      <c r="K59"/>
      <c r="L59"/>
      <c r="M59"/>
    </row>
    <row r="60" spans="1:13" s="138" customFormat="1" ht="15.75" x14ac:dyDescent="0.25">
      <c r="A60"/>
      <c r="B60"/>
      <c r="C60"/>
      <c r="D60"/>
      <c r="E60"/>
      <c r="F60"/>
      <c r="G60"/>
      <c r="H60"/>
      <c r="I60"/>
      <c r="J60"/>
      <c r="K60"/>
      <c r="L60"/>
      <c r="M60"/>
    </row>
    <row r="61" spans="1:13" s="138" customFormat="1" ht="15.75" x14ac:dyDescent="0.25">
      <c r="A61"/>
      <c r="B61"/>
      <c r="C61"/>
      <c r="D61"/>
      <c r="E61"/>
      <c r="F61"/>
      <c r="G61"/>
      <c r="H61"/>
      <c r="I61"/>
      <c r="J61"/>
      <c r="K61"/>
      <c r="L61"/>
      <c r="M61"/>
    </row>
    <row r="62" spans="1:13" s="138" customFormat="1" ht="15.75" x14ac:dyDescent="0.25">
      <c r="A62"/>
      <c r="B62"/>
      <c r="C62"/>
      <c r="D62"/>
      <c r="E62"/>
      <c r="F62"/>
      <c r="G62"/>
      <c r="H62"/>
      <c r="I62"/>
      <c r="J62"/>
      <c r="K62"/>
      <c r="L62"/>
      <c r="M62"/>
    </row>
    <row r="63" spans="1:13" s="138" customFormat="1" ht="15.75" x14ac:dyDescent="0.25">
      <c r="A63"/>
      <c r="B63"/>
      <c r="C63"/>
      <c r="D63"/>
      <c r="E63"/>
      <c r="F63"/>
      <c r="G63"/>
      <c r="H63"/>
      <c r="I63"/>
      <c r="J63"/>
      <c r="K63"/>
      <c r="L63"/>
      <c r="M63"/>
    </row>
    <row r="64" spans="1:13" s="138" customFormat="1" ht="15.75" x14ac:dyDescent="0.25">
      <c r="A64"/>
      <c r="B64"/>
      <c r="C64"/>
      <c r="D64"/>
      <c r="E64"/>
      <c r="F64"/>
      <c r="G64"/>
      <c r="H64"/>
      <c r="I64"/>
      <c r="J64"/>
      <c r="K64"/>
      <c r="L64"/>
      <c r="M64"/>
    </row>
    <row r="65" spans="1:13" s="138" customFormat="1" ht="15.75" x14ac:dyDescent="0.25">
      <c r="A65"/>
      <c r="B65"/>
      <c r="C65"/>
      <c r="D65"/>
      <c r="E65"/>
      <c r="F65"/>
      <c r="G65"/>
      <c r="H65"/>
      <c r="I65"/>
      <c r="J65"/>
      <c r="K65"/>
      <c r="L65"/>
      <c r="M65"/>
    </row>
    <row r="66" spans="1:13" s="138" customFormat="1" ht="15.75" x14ac:dyDescent="0.25">
      <c r="A66"/>
      <c r="B66"/>
      <c r="C66"/>
      <c r="D66"/>
      <c r="E66"/>
      <c r="F66"/>
      <c r="G66"/>
      <c r="H66"/>
      <c r="I66"/>
      <c r="J66"/>
      <c r="K66"/>
      <c r="L66"/>
      <c r="M66"/>
    </row>
    <row r="67" spans="1:13" s="138" customFormat="1" ht="15.75" x14ac:dyDescent="0.25">
      <c r="A67"/>
      <c r="B67"/>
      <c r="C67"/>
      <c r="D67"/>
      <c r="E67"/>
      <c r="F67"/>
      <c r="G67"/>
      <c r="H67"/>
      <c r="I67"/>
      <c r="J67"/>
      <c r="K67"/>
      <c r="L67"/>
      <c r="M67"/>
    </row>
    <row r="68" spans="1:13" s="138" customFormat="1" ht="15.75" x14ac:dyDescent="0.25">
      <c r="A68"/>
      <c r="B68"/>
      <c r="C68"/>
      <c r="D68"/>
      <c r="E68"/>
      <c r="F68"/>
      <c r="G68"/>
      <c r="H68"/>
      <c r="I68"/>
      <c r="J68"/>
      <c r="K68"/>
      <c r="L68"/>
      <c r="M68"/>
    </row>
    <row r="69" spans="1:13" s="138" customFormat="1" ht="15.75" x14ac:dyDescent="0.25">
      <c r="A69"/>
      <c r="B69"/>
      <c r="C69"/>
      <c r="D69"/>
      <c r="E69"/>
      <c r="F69"/>
      <c r="G69"/>
      <c r="H69"/>
      <c r="I69"/>
      <c r="J69"/>
      <c r="K69"/>
      <c r="L69"/>
      <c r="M69"/>
    </row>
    <row r="70" spans="1:13" s="138" customFormat="1" ht="15.75" x14ac:dyDescent="0.25">
      <c r="A70"/>
      <c r="B70"/>
      <c r="C70"/>
      <c r="D70"/>
      <c r="E70"/>
      <c r="F70"/>
      <c r="G70"/>
      <c r="H70"/>
      <c r="I70"/>
      <c r="J70"/>
      <c r="K70"/>
      <c r="L70"/>
      <c r="M70"/>
    </row>
    <row r="71" spans="1:13" s="138" customFormat="1" ht="15.75" x14ac:dyDescent="0.25">
      <c r="A71"/>
      <c r="B71"/>
      <c r="C71"/>
      <c r="D71"/>
      <c r="E71"/>
      <c r="F71"/>
      <c r="G71"/>
      <c r="H71"/>
      <c r="I71"/>
      <c r="J71"/>
      <c r="K71"/>
      <c r="L71"/>
      <c r="M71"/>
    </row>
    <row r="72" spans="1:13" s="138" customFormat="1" ht="15.75" x14ac:dyDescent="0.25">
      <c r="A72"/>
      <c r="B72"/>
      <c r="C72"/>
      <c r="D72"/>
      <c r="E72"/>
      <c r="F72"/>
      <c r="G72"/>
      <c r="H72"/>
      <c r="I72"/>
      <c r="J72"/>
      <c r="K72"/>
      <c r="L72"/>
      <c r="M72"/>
    </row>
    <row r="73" spans="1:13" s="138" customFormat="1" ht="15.75" x14ac:dyDescent="0.25"/>
    <row r="74" spans="1:13" s="138" customFormat="1" ht="15.75" x14ac:dyDescent="0.25"/>
    <row r="75" spans="1:13" s="138" customFormat="1" ht="15.75" x14ac:dyDescent="0.25"/>
    <row r="76" spans="1:13" s="138" customFormat="1" ht="15.75" x14ac:dyDescent="0.25"/>
    <row r="77" spans="1:13" s="138" customFormat="1" ht="15.75" x14ac:dyDescent="0.25"/>
    <row r="78" spans="1:13" s="138" customFormat="1" ht="15.75" x14ac:dyDescent="0.25"/>
    <row r="79" spans="1:13" s="138" customFormat="1" ht="15.75" x14ac:dyDescent="0.25"/>
    <row r="80" spans="1:13" s="138" customFormat="1" ht="15.75" x14ac:dyDescent="0.25"/>
    <row r="81" s="138" customFormat="1" ht="15.75" x14ac:dyDescent="0.25"/>
    <row r="82" s="138" customFormat="1" ht="15.75" x14ac:dyDescent="0.25"/>
    <row r="83" s="138" customFormat="1" ht="15.75" x14ac:dyDescent="0.25"/>
    <row r="84" s="138" customFormat="1" ht="15.75" x14ac:dyDescent="0.25"/>
    <row r="85" s="138" customFormat="1" ht="15.75" x14ac:dyDescent="0.25"/>
    <row r="86" s="138" customFormat="1" ht="15.75" x14ac:dyDescent="0.25"/>
    <row r="87" s="138" customFormat="1" ht="15.75" x14ac:dyDescent="0.25"/>
    <row r="88" s="138" customFormat="1" ht="15.75" x14ac:dyDescent="0.25"/>
    <row r="89" s="138" customFormat="1" ht="15.75" x14ac:dyDescent="0.25"/>
    <row r="90" s="138" customFormat="1" ht="15.75" x14ac:dyDescent="0.25"/>
    <row r="91" s="138" customFormat="1" ht="15.75" x14ac:dyDescent="0.25"/>
    <row r="92" s="138" customFormat="1" ht="15.75" x14ac:dyDescent="0.25"/>
    <row r="93" s="138" customFormat="1" ht="15.75" x14ac:dyDescent="0.25"/>
    <row r="94" s="138" customFormat="1" ht="15.75" x14ac:dyDescent="0.25"/>
    <row r="95" s="138" customFormat="1" ht="15.75" x14ac:dyDescent="0.25"/>
    <row r="96" s="138" customFormat="1" ht="15.75" x14ac:dyDescent="0.25"/>
    <row r="97" s="138" customFormat="1" ht="15.75" x14ac:dyDescent="0.25"/>
    <row r="98" s="138" customFormat="1" ht="15.75" x14ac:dyDescent="0.25"/>
    <row r="99" s="138" customFormat="1" ht="15.75" x14ac:dyDescent="0.25"/>
    <row r="100" s="138" customFormat="1" ht="15.75" x14ac:dyDescent="0.25"/>
    <row r="101" s="138" customFormat="1" ht="15.75" x14ac:dyDescent="0.25"/>
    <row r="102" s="138" customFormat="1" ht="15.75" x14ac:dyDescent="0.25"/>
    <row r="103" s="138" customFormat="1" ht="15.75" x14ac:dyDescent="0.25"/>
    <row r="104" s="138" customFormat="1" ht="15.75" x14ac:dyDescent="0.25"/>
    <row r="105" s="138" customFormat="1" ht="15.75" x14ac:dyDescent="0.25"/>
    <row r="106" s="138" customFormat="1" ht="15.75" x14ac:dyDescent="0.25"/>
    <row r="107" s="138" customFormat="1" ht="15.75" x14ac:dyDescent="0.25"/>
    <row r="108" s="138" customFormat="1" ht="15.75" x14ac:dyDescent="0.25"/>
    <row r="109" s="138" customFormat="1" ht="15.75" x14ac:dyDescent="0.25"/>
    <row r="110" s="138" customFormat="1" ht="15.75" x14ac:dyDescent="0.25"/>
    <row r="111" s="138" customFormat="1" ht="15.75" x14ac:dyDescent="0.25"/>
    <row r="112" s="138" customFormat="1" ht="15.75" x14ac:dyDescent="0.25"/>
    <row r="113" s="138" customFormat="1" ht="15.75" x14ac:dyDescent="0.25"/>
    <row r="114" s="138" customFormat="1" ht="15.75" x14ac:dyDescent="0.25"/>
    <row r="115" s="138" customFormat="1" ht="15.75" x14ac:dyDescent="0.25"/>
    <row r="116" s="138" customFormat="1" ht="15.75" x14ac:dyDescent="0.25"/>
    <row r="117" s="138" customFormat="1" ht="15.75" x14ac:dyDescent="0.25"/>
    <row r="118" s="138" customFormat="1" ht="15.75" x14ac:dyDescent="0.25"/>
    <row r="119" s="138" customFormat="1" ht="15.75" x14ac:dyDescent="0.25"/>
    <row r="120" s="138" customFormat="1" ht="15.75" x14ac:dyDescent="0.25"/>
    <row r="121" s="138" customFormat="1" ht="15.75" x14ac:dyDescent="0.25"/>
    <row r="122" s="138" customFormat="1" ht="15.75" x14ac:dyDescent="0.25"/>
    <row r="123" s="138" customFormat="1" ht="15.75" x14ac:dyDescent="0.25"/>
    <row r="124" s="138" customFormat="1" ht="15.75" x14ac:dyDescent="0.25"/>
    <row r="125" s="138" customFormat="1" ht="15.75" x14ac:dyDescent="0.25"/>
    <row r="126" s="138" customFormat="1" ht="15.75" x14ac:dyDescent="0.25"/>
    <row r="127" s="138" customFormat="1" ht="15.75" x14ac:dyDescent="0.25"/>
    <row r="128" s="138" customFormat="1" ht="15.75" x14ac:dyDescent="0.25"/>
    <row r="129" spans="1:1" s="138" customFormat="1" ht="15.75" x14ac:dyDescent="0.25"/>
    <row r="130" spans="1:1" s="289" customFormat="1" x14ac:dyDescent="0.25">
      <c r="A130" s="69"/>
    </row>
    <row r="131" spans="1:1" s="289" customFormat="1" x14ac:dyDescent="0.25">
      <c r="A131" s="69"/>
    </row>
    <row r="132" spans="1:1" s="289" customFormat="1" x14ac:dyDescent="0.25">
      <c r="A132" s="69"/>
    </row>
    <row r="133" spans="1:1" s="289" customFormat="1" x14ac:dyDescent="0.25">
      <c r="A133" s="69"/>
    </row>
    <row r="134" spans="1:1" s="289" customFormat="1" x14ac:dyDescent="0.25">
      <c r="A134" s="69"/>
    </row>
    <row r="135" spans="1:1" s="289" customFormat="1" x14ac:dyDescent="0.25">
      <c r="A135" s="69"/>
    </row>
    <row r="136" spans="1:1" s="289" customFormat="1" x14ac:dyDescent="0.25">
      <c r="A136" s="69"/>
    </row>
    <row r="137" spans="1:1" s="289" customFormat="1" x14ac:dyDescent="0.25">
      <c r="A137" s="69"/>
    </row>
    <row r="138" spans="1:1" s="289" customFormat="1" x14ac:dyDescent="0.25">
      <c r="A138" s="69"/>
    </row>
    <row r="139" spans="1:1" s="289" customFormat="1" x14ac:dyDescent="0.25">
      <c r="A139" s="69"/>
    </row>
    <row r="140" spans="1:1" s="289" customFormat="1" x14ac:dyDescent="0.25">
      <c r="A140" s="69"/>
    </row>
    <row r="141" spans="1:1" s="289" customFormat="1" x14ac:dyDescent="0.25">
      <c r="A141" s="69"/>
    </row>
    <row r="142" spans="1:1" s="289" customFormat="1" x14ac:dyDescent="0.25">
      <c r="A142" s="69"/>
    </row>
    <row r="143" spans="1:1" s="289" customFormat="1" x14ac:dyDescent="0.25">
      <c r="A143" s="69"/>
    </row>
    <row r="144" spans="1:1" s="289" customFormat="1" x14ac:dyDescent="0.25">
      <c r="A144" s="69"/>
    </row>
    <row r="145" spans="1:1" s="289" customFormat="1" x14ac:dyDescent="0.25">
      <c r="A145" s="69"/>
    </row>
    <row r="146" spans="1:1" s="289" customFormat="1" x14ac:dyDescent="0.25">
      <c r="A146" s="69"/>
    </row>
    <row r="147" spans="1:1" s="289" customFormat="1" x14ac:dyDescent="0.25">
      <c r="A147" s="69"/>
    </row>
    <row r="148" spans="1:1" s="289" customFormat="1" x14ac:dyDescent="0.25">
      <c r="A148" s="69"/>
    </row>
    <row r="149" spans="1:1" s="289" customFormat="1" x14ac:dyDescent="0.25">
      <c r="A149" s="69"/>
    </row>
    <row r="150" spans="1:1" s="289" customFormat="1" x14ac:dyDescent="0.25">
      <c r="A150" s="69"/>
    </row>
    <row r="151" spans="1:1" s="289" customFormat="1" x14ac:dyDescent="0.25">
      <c r="A151" s="69"/>
    </row>
    <row r="152" spans="1:1" s="289" customFormat="1" x14ac:dyDescent="0.25">
      <c r="A152" s="69"/>
    </row>
    <row r="153" spans="1:1" s="289" customFormat="1" x14ac:dyDescent="0.25">
      <c r="A153" s="69"/>
    </row>
    <row r="154" spans="1:1" s="289" customFormat="1" x14ac:dyDescent="0.25">
      <c r="A154" s="69"/>
    </row>
    <row r="155" spans="1:1" s="289" customFormat="1" x14ac:dyDescent="0.25">
      <c r="A155" s="69"/>
    </row>
    <row r="156" spans="1:1" s="289" customFormat="1" x14ac:dyDescent="0.25">
      <c r="A156" s="69"/>
    </row>
    <row r="157" spans="1:1" s="289" customFormat="1" x14ac:dyDescent="0.25">
      <c r="A157" s="69"/>
    </row>
    <row r="158" spans="1:1" s="289" customFormat="1" x14ac:dyDescent="0.25">
      <c r="A158" s="69"/>
    </row>
    <row r="159" spans="1:1" s="289" customFormat="1" x14ac:dyDescent="0.25">
      <c r="A159" s="69"/>
    </row>
    <row r="160" spans="1:1" s="289" customFormat="1" x14ac:dyDescent="0.25">
      <c r="A160" s="69"/>
    </row>
    <row r="161" spans="1:1" s="289" customFormat="1" x14ac:dyDescent="0.25">
      <c r="A161" s="69"/>
    </row>
    <row r="162" spans="1:1" s="289" customFormat="1" x14ac:dyDescent="0.25">
      <c r="A162" s="69"/>
    </row>
    <row r="163" spans="1:1" s="289" customFormat="1" x14ac:dyDescent="0.25">
      <c r="A163" s="69"/>
    </row>
    <row r="164" spans="1:1" s="289" customFormat="1" x14ac:dyDescent="0.25">
      <c r="A164" s="69"/>
    </row>
    <row r="165" spans="1:1" s="289" customFormat="1" x14ac:dyDescent="0.25">
      <c r="A165" s="69"/>
    </row>
    <row r="166" spans="1:1" s="289" customFormat="1" x14ac:dyDescent="0.25">
      <c r="A166" s="69"/>
    </row>
    <row r="167" spans="1:1" s="289" customFormat="1" x14ac:dyDescent="0.25">
      <c r="A167" s="69"/>
    </row>
    <row r="168" spans="1:1" s="289" customFormat="1" x14ac:dyDescent="0.25">
      <c r="A168" s="69"/>
    </row>
    <row r="169" spans="1:1" s="289" customFormat="1" x14ac:dyDescent="0.25">
      <c r="A169" s="69"/>
    </row>
    <row r="170" spans="1:1" s="289" customFormat="1" x14ac:dyDescent="0.25">
      <c r="A170" s="69"/>
    </row>
    <row r="171" spans="1:1" s="289" customFormat="1" x14ac:dyDescent="0.25">
      <c r="A171" s="69"/>
    </row>
    <row r="172" spans="1:1" s="289" customFormat="1" x14ac:dyDescent="0.25">
      <c r="A172" s="69"/>
    </row>
    <row r="173" spans="1:1" s="289" customFormat="1" x14ac:dyDescent="0.25">
      <c r="A173" s="69"/>
    </row>
    <row r="174" spans="1:1" s="289" customFormat="1" x14ac:dyDescent="0.25">
      <c r="A174" s="69"/>
    </row>
    <row r="175" spans="1:1" s="289" customFormat="1" x14ac:dyDescent="0.25">
      <c r="A175" s="69"/>
    </row>
    <row r="176" spans="1:1" s="289" customFormat="1" x14ac:dyDescent="0.25">
      <c r="A176" s="69"/>
    </row>
    <row r="177" spans="1:1" s="289" customFormat="1" x14ac:dyDescent="0.25">
      <c r="A177" s="69"/>
    </row>
    <row r="178" spans="1:1" s="289" customFormat="1" x14ac:dyDescent="0.25">
      <c r="A178" s="69"/>
    </row>
    <row r="179" spans="1:1" s="289" customFormat="1" x14ac:dyDescent="0.25">
      <c r="A179" s="69"/>
    </row>
    <row r="180" spans="1:1" s="289" customFormat="1" x14ac:dyDescent="0.25">
      <c r="A180" s="69"/>
    </row>
    <row r="181" spans="1:1" s="289" customFormat="1" x14ac:dyDescent="0.25">
      <c r="A181" s="69"/>
    </row>
    <row r="182" spans="1:1" s="289" customFormat="1" x14ac:dyDescent="0.25">
      <c r="A182" s="69"/>
    </row>
    <row r="183" spans="1:1" s="289" customFormat="1" x14ac:dyDescent="0.25">
      <c r="A183" s="69"/>
    </row>
    <row r="184" spans="1:1" s="289" customFormat="1" x14ac:dyDescent="0.25">
      <c r="A184" s="69"/>
    </row>
    <row r="185" spans="1:1" s="289" customFormat="1" x14ac:dyDescent="0.25">
      <c r="A185" s="69"/>
    </row>
    <row r="186" spans="1:1" s="289" customFormat="1" x14ac:dyDescent="0.25">
      <c r="A186" s="69"/>
    </row>
    <row r="187" spans="1:1" s="289" customFormat="1" x14ac:dyDescent="0.25">
      <c r="A187" s="69"/>
    </row>
    <row r="188" spans="1:1" s="289" customFormat="1" x14ac:dyDescent="0.25">
      <c r="A188" s="69"/>
    </row>
    <row r="189" spans="1:1" s="289" customFormat="1" x14ac:dyDescent="0.25">
      <c r="A189" s="69"/>
    </row>
    <row r="190" spans="1:1" s="289" customFormat="1" x14ac:dyDescent="0.25">
      <c r="A190" s="69"/>
    </row>
    <row r="191" spans="1:1" s="289" customFormat="1" x14ac:dyDescent="0.25">
      <c r="A191" s="69"/>
    </row>
    <row r="192" spans="1:1" s="289" customFormat="1" x14ac:dyDescent="0.25">
      <c r="A192" s="69"/>
    </row>
    <row r="193" spans="1:1" s="289" customFormat="1" x14ac:dyDescent="0.25">
      <c r="A193" s="69"/>
    </row>
    <row r="194" spans="1:1" s="289" customFormat="1" x14ac:dyDescent="0.25">
      <c r="A194" s="69"/>
    </row>
    <row r="195" spans="1:1" s="289" customFormat="1" x14ac:dyDescent="0.25">
      <c r="A195" s="69"/>
    </row>
    <row r="196" spans="1:1" s="289" customFormat="1" x14ac:dyDescent="0.25">
      <c r="A196" s="69"/>
    </row>
    <row r="197" spans="1:1" s="289" customFormat="1" x14ac:dyDescent="0.25">
      <c r="A197" s="69"/>
    </row>
    <row r="198" spans="1:1" s="289" customFormat="1" x14ac:dyDescent="0.25">
      <c r="A198" s="69"/>
    </row>
    <row r="199" spans="1:1" s="289" customFormat="1" x14ac:dyDescent="0.25">
      <c r="A199" s="69"/>
    </row>
    <row r="200" spans="1:1" s="289" customFormat="1" x14ac:dyDescent="0.25">
      <c r="A200" s="69"/>
    </row>
    <row r="201" spans="1:1" s="289" customFormat="1" x14ac:dyDescent="0.25">
      <c r="A201" s="69"/>
    </row>
    <row r="202" spans="1:1" s="289" customFormat="1" x14ac:dyDescent="0.25">
      <c r="A202" s="69"/>
    </row>
    <row r="203" spans="1:1" s="289" customFormat="1" x14ac:dyDescent="0.25">
      <c r="A203" s="69"/>
    </row>
    <row r="204" spans="1:1" s="289" customFormat="1" x14ac:dyDescent="0.25">
      <c r="A204" s="69"/>
    </row>
    <row r="205" spans="1:1" s="289" customFormat="1" x14ac:dyDescent="0.25">
      <c r="A205" s="69"/>
    </row>
    <row r="206" spans="1:1" s="289" customFormat="1" x14ac:dyDescent="0.25">
      <c r="A206" s="69"/>
    </row>
    <row r="207" spans="1:1" s="289" customFormat="1" x14ac:dyDescent="0.25">
      <c r="A207" s="69"/>
    </row>
    <row r="208" spans="1:1" s="289" customFormat="1" x14ac:dyDescent="0.25">
      <c r="A208" s="69"/>
    </row>
    <row r="209" spans="1:1" s="289" customFormat="1" x14ac:dyDescent="0.25">
      <c r="A209" s="69"/>
    </row>
    <row r="210" spans="1:1" s="289" customFormat="1" x14ac:dyDescent="0.25">
      <c r="A210" s="69"/>
    </row>
    <row r="211" spans="1:1" s="289" customFormat="1" x14ac:dyDescent="0.25">
      <c r="A211" s="69"/>
    </row>
    <row r="212" spans="1:1" s="289" customFormat="1" x14ac:dyDescent="0.25">
      <c r="A212" s="69"/>
    </row>
    <row r="213" spans="1:1" s="289" customFormat="1" x14ac:dyDescent="0.25">
      <c r="A213" s="69"/>
    </row>
    <row r="214" spans="1:1" s="289" customFormat="1" x14ac:dyDescent="0.25">
      <c r="A214" s="69"/>
    </row>
    <row r="215" spans="1:1" s="289" customFormat="1" x14ac:dyDescent="0.25">
      <c r="A215" s="69"/>
    </row>
    <row r="216" spans="1:1" s="289" customFormat="1" x14ac:dyDescent="0.25">
      <c r="A216" s="69"/>
    </row>
    <row r="217" spans="1:1" s="289" customFormat="1" x14ac:dyDescent="0.25">
      <c r="A217" s="69"/>
    </row>
    <row r="218" spans="1:1" s="289" customFormat="1" x14ac:dyDescent="0.25">
      <c r="A218" s="69"/>
    </row>
    <row r="219" spans="1:1" s="289" customFormat="1" x14ac:dyDescent="0.25">
      <c r="A219" s="69"/>
    </row>
    <row r="220" spans="1:1" s="289" customFormat="1" x14ac:dyDescent="0.25">
      <c r="A220" s="69"/>
    </row>
    <row r="221" spans="1:1" s="289" customFormat="1" x14ac:dyDescent="0.25">
      <c r="A221" s="69"/>
    </row>
    <row r="222" spans="1:1" s="289" customFormat="1" x14ac:dyDescent="0.25">
      <c r="A222" s="69"/>
    </row>
    <row r="223" spans="1:1" s="289" customFormat="1" x14ac:dyDescent="0.25">
      <c r="A223" s="69"/>
    </row>
    <row r="224" spans="1:1" s="289" customFormat="1" x14ac:dyDescent="0.25">
      <c r="A224" s="69"/>
    </row>
    <row r="225" spans="1:1" s="289" customFormat="1" x14ac:dyDescent="0.25">
      <c r="A225" s="69"/>
    </row>
    <row r="226" spans="1:1" s="289" customFormat="1" x14ac:dyDescent="0.25">
      <c r="A226" s="69"/>
    </row>
    <row r="227" spans="1:1" s="289" customFormat="1" x14ac:dyDescent="0.25">
      <c r="A227" s="69"/>
    </row>
    <row r="228" spans="1:1" s="289" customFormat="1" x14ac:dyDescent="0.25">
      <c r="A228" s="69"/>
    </row>
    <row r="229" spans="1:1" s="289" customFormat="1" x14ac:dyDescent="0.25">
      <c r="A229" s="69"/>
    </row>
    <row r="230" spans="1:1" s="289" customFormat="1" x14ac:dyDescent="0.25">
      <c r="A230" s="69"/>
    </row>
    <row r="231" spans="1:1" s="289" customFormat="1" x14ac:dyDescent="0.25">
      <c r="A231" s="69"/>
    </row>
    <row r="232" spans="1:1" s="289" customFormat="1" x14ac:dyDescent="0.25">
      <c r="A232" s="69"/>
    </row>
    <row r="233" spans="1:1" s="289" customFormat="1" x14ac:dyDescent="0.25">
      <c r="A233" s="69"/>
    </row>
    <row r="234" spans="1:1" s="289" customFormat="1" x14ac:dyDescent="0.25">
      <c r="A234" s="69"/>
    </row>
    <row r="235" spans="1:1" s="289" customFormat="1" x14ac:dyDescent="0.25">
      <c r="A235" s="69"/>
    </row>
    <row r="236" spans="1:1" s="289" customFormat="1" x14ac:dyDescent="0.25">
      <c r="A236" s="69"/>
    </row>
    <row r="237" spans="1:1" s="289" customFormat="1" x14ac:dyDescent="0.25">
      <c r="A237" s="69"/>
    </row>
    <row r="238" spans="1:1" s="289" customFormat="1" x14ac:dyDescent="0.25">
      <c r="A238" s="69"/>
    </row>
    <row r="239" spans="1:1" s="289" customFormat="1" x14ac:dyDescent="0.25">
      <c r="A239" s="69"/>
    </row>
    <row r="240" spans="1:1" s="289" customFormat="1" x14ac:dyDescent="0.25">
      <c r="A240" s="69"/>
    </row>
    <row r="241" spans="1:1" s="289" customFormat="1" x14ac:dyDescent="0.25">
      <c r="A241" s="69"/>
    </row>
    <row r="242" spans="1:1" s="289" customFormat="1" x14ac:dyDescent="0.25">
      <c r="A242" s="69"/>
    </row>
    <row r="243" spans="1:1" s="289" customFormat="1" x14ac:dyDescent="0.25">
      <c r="A243" s="69"/>
    </row>
    <row r="244" spans="1:1" s="289" customFormat="1" x14ac:dyDescent="0.25">
      <c r="A244" s="69"/>
    </row>
    <row r="245" spans="1:1" s="289" customFormat="1" x14ac:dyDescent="0.25">
      <c r="A245" s="69"/>
    </row>
    <row r="246" spans="1:1" s="289" customFormat="1" x14ac:dyDescent="0.25">
      <c r="A246" s="69"/>
    </row>
    <row r="247" spans="1:1" s="289" customFormat="1" x14ac:dyDescent="0.25">
      <c r="A247" s="69"/>
    </row>
    <row r="248" spans="1:1" s="289" customFormat="1" x14ac:dyDescent="0.25">
      <c r="A248" s="69"/>
    </row>
    <row r="249" spans="1:1" s="289" customFormat="1" x14ac:dyDescent="0.25">
      <c r="A249" s="69"/>
    </row>
    <row r="250" spans="1:1" s="289" customFormat="1" x14ac:dyDescent="0.25">
      <c r="A250" s="69"/>
    </row>
    <row r="251" spans="1:1" s="289" customFormat="1" x14ac:dyDescent="0.25">
      <c r="A251" s="69"/>
    </row>
    <row r="252" spans="1:1" s="289" customFormat="1" x14ac:dyDescent="0.25">
      <c r="A252" s="69"/>
    </row>
    <row r="253" spans="1:1" s="289" customFormat="1" x14ac:dyDescent="0.25">
      <c r="A253" s="69"/>
    </row>
    <row r="254" spans="1:1" s="289" customFormat="1" x14ac:dyDescent="0.25">
      <c r="A254" s="69"/>
    </row>
    <row r="255" spans="1:1" s="289" customFormat="1" x14ac:dyDescent="0.25">
      <c r="A255" s="69"/>
    </row>
    <row r="256" spans="1:1" s="289" customFormat="1" x14ac:dyDescent="0.25">
      <c r="A256" s="69"/>
    </row>
    <row r="257" spans="1:1" s="289" customFormat="1" x14ac:dyDescent="0.25">
      <c r="A257" s="69"/>
    </row>
    <row r="258" spans="1:1" s="289" customFormat="1" x14ac:dyDescent="0.25">
      <c r="A258" s="69"/>
    </row>
    <row r="259" spans="1:1" s="289" customFormat="1" x14ac:dyDescent="0.25">
      <c r="A259" s="69"/>
    </row>
    <row r="260" spans="1:1" s="289" customFormat="1" x14ac:dyDescent="0.25">
      <c r="A260" s="69"/>
    </row>
    <row r="261" spans="1:1" s="289" customFormat="1" x14ac:dyDescent="0.25">
      <c r="A261" s="69"/>
    </row>
    <row r="262" spans="1:1" s="289" customFormat="1" x14ac:dyDescent="0.25">
      <c r="A262" s="69"/>
    </row>
    <row r="263" spans="1:1" s="289" customFormat="1" x14ac:dyDescent="0.25">
      <c r="A263" s="69"/>
    </row>
    <row r="264" spans="1:1" s="289" customFormat="1" x14ac:dyDescent="0.25">
      <c r="A264" s="69"/>
    </row>
    <row r="265" spans="1:1" s="289" customFormat="1" x14ac:dyDescent="0.25">
      <c r="A265" s="69"/>
    </row>
    <row r="266" spans="1:1" s="289" customFormat="1" x14ac:dyDescent="0.25">
      <c r="A266" s="69"/>
    </row>
    <row r="267" spans="1:1" s="289" customFormat="1" x14ac:dyDescent="0.25">
      <c r="A267" s="69"/>
    </row>
    <row r="268" spans="1:1" s="289" customFormat="1" x14ac:dyDescent="0.25">
      <c r="A268" s="69"/>
    </row>
    <row r="269" spans="1:1" s="289" customFormat="1" x14ac:dyDescent="0.25">
      <c r="A269" s="69"/>
    </row>
    <row r="270" spans="1:1" s="289" customFormat="1" x14ac:dyDescent="0.25">
      <c r="A270" s="69"/>
    </row>
    <row r="271" spans="1:1" s="289" customFormat="1" x14ac:dyDescent="0.25">
      <c r="A271" s="69"/>
    </row>
    <row r="272" spans="1:1" s="289" customFormat="1" x14ac:dyDescent="0.25">
      <c r="A272" s="69"/>
    </row>
    <row r="273" spans="1:1" s="289" customFormat="1" x14ac:dyDescent="0.25">
      <c r="A273" s="69"/>
    </row>
    <row r="274" spans="1:1" s="289" customFormat="1" x14ac:dyDescent="0.25">
      <c r="A274" s="69"/>
    </row>
    <row r="275" spans="1:1" s="289" customFormat="1" x14ac:dyDescent="0.25">
      <c r="A275" s="69"/>
    </row>
    <row r="276" spans="1:1" s="289" customFormat="1" x14ac:dyDescent="0.25">
      <c r="A276" s="69"/>
    </row>
    <row r="277" spans="1:1" s="289" customFormat="1" x14ac:dyDescent="0.25">
      <c r="A277" s="69"/>
    </row>
    <row r="278" spans="1:1" s="289" customFormat="1" x14ac:dyDescent="0.25">
      <c r="A278" s="69"/>
    </row>
    <row r="279" spans="1:1" s="289" customFormat="1" x14ac:dyDescent="0.25">
      <c r="A279" s="69"/>
    </row>
    <row r="280" spans="1:1" s="289" customFormat="1" x14ac:dyDescent="0.25">
      <c r="A280" s="69"/>
    </row>
    <row r="281" spans="1:1" s="289" customFormat="1" x14ac:dyDescent="0.25">
      <c r="A281" s="69"/>
    </row>
    <row r="282" spans="1:1" s="289" customFormat="1" x14ac:dyDescent="0.25">
      <c r="A282" s="69"/>
    </row>
    <row r="283" spans="1:1" s="289" customFormat="1" x14ac:dyDescent="0.25">
      <c r="A283" s="69"/>
    </row>
    <row r="284" spans="1:1" s="289" customFormat="1" x14ac:dyDescent="0.25">
      <c r="A284" s="69"/>
    </row>
    <row r="285" spans="1:1" s="289" customFormat="1" x14ac:dyDescent="0.25">
      <c r="A285" s="69"/>
    </row>
    <row r="286" spans="1:1" s="289" customFormat="1" x14ac:dyDescent="0.25">
      <c r="A286" s="69"/>
    </row>
    <row r="287" spans="1:1" s="289" customFormat="1" x14ac:dyDescent="0.25">
      <c r="A287" s="69"/>
    </row>
    <row r="288" spans="1:1" s="289" customFormat="1" x14ac:dyDescent="0.25">
      <c r="A288" s="69"/>
    </row>
    <row r="289" spans="1:1" s="289" customFormat="1" x14ac:dyDescent="0.25">
      <c r="A289" s="69"/>
    </row>
    <row r="290" spans="1:1" s="289" customFormat="1" x14ac:dyDescent="0.25">
      <c r="A290" s="69"/>
    </row>
    <row r="291" spans="1:1" s="289" customFormat="1" x14ac:dyDescent="0.25">
      <c r="A291" s="69"/>
    </row>
    <row r="292" spans="1:1" s="289" customFormat="1" x14ac:dyDescent="0.25">
      <c r="A292" s="69"/>
    </row>
    <row r="293" spans="1:1" s="289" customFormat="1" x14ac:dyDescent="0.25">
      <c r="A293" s="69"/>
    </row>
    <row r="294" spans="1:1" s="289" customFormat="1" x14ac:dyDescent="0.25">
      <c r="A294" s="69"/>
    </row>
    <row r="295" spans="1:1" s="289" customFormat="1" x14ac:dyDescent="0.25">
      <c r="A295" s="69"/>
    </row>
    <row r="296" spans="1:1" s="289" customFormat="1" x14ac:dyDescent="0.25">
      <c r="A296" s="69"/>
    </row>
    <row r="297" spans="1:1" s="289" customFormat="1" x14ac:dyDescent="0.25">
      <c r="A297" s="69"/>
    </row>
    <row r="298" spans="1:1" s="289" customFormat="1" x14ac:dyDescent="0.25">
      <c r="A298" s="69"/>
    </row>
    <row r="299" spans="1:1" s="289" customFormat="1" x14ac:dyDescent="0.25">
      <c r="A299" s="69"/>
    </row>
    <row r="300" spans="1:1" s="289" customFormat="1" x14ac:dyDescent="0.25">
      <c r="A300" s="69"/>
    </row>
    <row r="301" spans="1:1" s="289" customFormat="1" x14ac:dyDescent="0.25">
      <c r="A301" s="69"/>
    </row>
    <row r="302" spans="1:1" s="289" customFormat="1" x14ac:dyDescent="0.25">
      <c r="A302" s="69"/>
    </row>
    <row r="303" spans="1:1" s="289" customFormat="1" x14ac:dyDescent="0.25">
      <c r="A303" s="69"/>
    </row>
    <row r="304" spans="1:1" s="289" customFormat="1" x14ac:dyDescent="0.25">
      <c r="A304" s="69"/>
    </row>
    <row r="305" spans="1:1" s="289" customFormat="1" x14ac:dyDescent="0.25">
      <c r="A305" s="69"/>
    </row>
    <row r="306" spans="1:1" s="289" customFormat="1" x14ac:dyDescent="0.25">
      <c r="A306" s="69"/>
    </row>
    <row r="307" spans="1:1" s="289" customFormat="1" x14ac:dyDescent="0.25">
      <c r="A307" s="69"/>
    </row>
    <row r="308" spans="1:1" s="289" customFormat="1" x14ac:dyDescent="0.25">
      <c r="A308" s="69"/>
    </row>
    <row r="309" spans="1:1" s="289" customFormat="1" x14ac:dyDescent="0.25">
      <c r="A309" s="69"/>
    </row>
    <row r="310" spans="1:1" s="289" customFormat="1" x14ac:dyDescent="0.25">
      <c r="A310" s="69"/>
    </row>
    <row r="311" spans="1:1" s="289" customFormat="1" x14ac:dyDescent="0.25">
      <c r="A311" s="69"/>
    </row>
    <row r="312" spans="1:1" s="289" customFormat="1" x14ac:dyDescent="0.25">
      <c r="A312" s="69"/>
    </row>
    <row r="313" spans="1:1" s="289" customFormat="1" x14ac:dyDescent="0.25">
      <c r="A313" s="69"/>
    </row>
    <row r="314" spans="1:1" s="289" customFormat="1" x14ac:dyDescent="0.25">
      <c r="A314" s="69"/>
    </row>
    <row r="315" spans="1:1" s="289" customFormat="1" x14ac:dyDescent="0.25">
      <c r="A315" s="69"/>
    </row>
    <row r="316" spans="1:1" s="289" customFormat="1" x14ac:dyDescent="0.25">
      <c r="A316" s="69"/>
    </row>
    <row r="317" spans="1:1" s="289" customFormat="1" x14ac:dyDescent="0.25">
      <c r="A317" s="69"/>
    </row>
    <row r="318" spans="1:1" s="289" customFormat="1" x14ac:dyDescent="0.25">
      <c r="A318" s="69"/>
    </row>
    <row r="319" spans="1:1" s="289" customFormat="1" x14ac:dyDescent="0.25">
      <c r="A319" s="69"/>
    </row>
    <row r="320" spans="1:1" s="289" customFormat="1" x14ac:dyDescent="0.25">
      <c r="A320" s="69"/>
    </row>
    <row r="321" spans="1:1" s="289" customFormat="1" x14ac:dyDescent="0.25">
      <c r="A321" s="69"/>
    </row>
    <row r="322" spans="1:1" s="289" customFormat="1" x14ac:dyDescent="0.25">
      <c r="A322" s="69"/>
    </row>
    <row r="323" spans="1:1" s="289" customFormat="1" x14ac:dyDescent="0.25">
      <c r="A323" s="69"/>
    </row>
    <row r="324" spans="1:1" s="289" customFormat="1" x14ac:dyDescent="0.25">
      <c r="A324" s="69"/>
    </row>
    <row r="325" spans="1:1" s="289" customFormat="1" x14ac:dyDescent="0.25">
      <c r="A325" s="69"/>
    </row>
    <row r="326" spans="1:1" s="289" customFormat="1" x14ac:dyDescent="0.25">
      <c r="A326" s="69"/>
    </row>
    <row r="327" spans="1:1" s="289" customFormat="1" x14ac:dyDescent="0.25">
      <c r="A327" s="69"/>
    </row>
    <row r="328" spans="1:1" s="289" customFormat="1" x14ac:dyDescent="0.25">
      <c r="A328" s="69"/>
    </row>
    <row r="329" spans="1:1" s="289" customFormat="1" x14ac:dyDescent="0.25">
      <c r="A329" s="69"/>
    </row>
    <row r="330" spans="1:1" s="289" customFormat="1" x14ac:dyDescent="0.25">
      <c r="A330" s="69"/>
    </row>
    <row r="331" spans="1:1" s="289" customFormat="1" x14ac:dyDescent="0.25">
      <c r="A331" s="69"/>
    </row>
    <row r="332" spans="1:1" s="289" customFormat="1" x14ac:dyDescent="0.25">
      <c r="A332" s="69"/>
    </row>
    <row r="333" spans="1:1" s="289" customFormat="1" x14ac:dyDescent="0.25">
      <c r="A333" s="69"/>
    </row>
    <row r="334" spans="1:1" s="289" customFormat="1" x14ac:dyDescent="0.25">
      <c r="A334" s="69"/>
    </row>
    <row r="335" spans="1:1" s="289" customFormat="1" x14ac:dyDescent="0.25">
      <c r="A335" s="69"/>
    </row>
    <row r="336" spans="1:1" s="289" customFormat="1" x14ac:dyDescent="0.25">
      <c r="A336" s="69"/>
    </row>
    <row r="337" spans="1:1" s="289" customFormat="1" x14ac:dyDescent="0.25">
      <c r="A337" s="69"/>
    </row>
    <row r="338" spans="1:1" s="289" customFormat="1" x14ac:dyDescent="0.25">
      <c r="A338" s="69"/>
    </row>
    <row r="339" spans="1:1" s="289" customFormat="1" x14ac:dyDescent="0.25">
      <c r="A339" s="69"/>
    </row>
    <row r="340" spans="1:1" s="289" customFormat="1" x14ac:dyDescent="0.25">
      <c r="A340" s="69"/>
    </row>
    <row r="341" spans="1:1" s="289" customFormat="1" x14ac:dyDescent="0.25">
      <c r="A341" s="69"/>
    </row>
    <row r="342" spans="1:1" s="289" customFormat="1" x14ac:dyDescent="0.25">
      <c r="A342" s="69"/>
    </row>
    <row r="343" spans="1:1" s="289" customFormat="1" x14ac:dyDescent="0.25">
      <c r="A343" s="69"/>
    </row>
  </sheetData>
  <sheetProtection selectLockedCells="1"/>
  <mergeCells count="57">
    <mergeCell ref="A19:A20"/>
    <mergeCell ref="B19:B20"/>
    <mergeCell ref="C19:C20"/>
    <mergeCell ref="D19:D20"/>
    <mergeCell ref="M19:M20"/>
    <mergeCell ref="A21:A22"/>
    <mergeCell ref="B21:B22"/>
    <mergeCell ref="C21:C22"/>
    <mergeCell ref="D21:D22"/>
    <mergeCell ref="M21:M22"/>
    <mergeCell ref="A15:A16"/>
    <mergeCell ref="B15:B16"/>
    <mergeCell ref="C15:C16"/>
    <mergeCell ref="D15:D16"/>
    <mergeCell ref="M15:M16"/>
    <mergeCell ref="A17:A18"/>
    <mergeCell ref="B17:B18"/>
    <mergeCell ref="C17:C18"/>
    <mergeCell ref="D17:D18"/>
    <mergeCell ref="M17:M18"/>
    <mergeCell ref="A13:A14"/>
    <mergeCell ref="B13:B14"/>
    <mergeCell ref="C13:C14"/>
    <mergeCell ref="D13:D14"/>
    <mergeCell ref="M13:M14"/>
    <mergeCell ref="A9:A10"/>
    <mergeCell ref="B9:B10"/>
    <mergeCell ref="C9:C10"/>
    <mergeCell ref="D9:D10"/>
    <mergeCell ref="M9:M10"/>
    <mergeCell ref="A11:A12"/>
    <mergeCell ref="B11:B12"/>
    <mergeCell ref="C11:C12"/>
    <mergeCell ref="D11:D12"/>
    <mergeCell ref="M11:M12"/>
    <mergeCell ref="A5:A6"/>
    <mergeCell ref="B5:B6"/>
    <mergeCell ref="C5:C6"/>
    <mergeCell ref="D5:D6"/>
    <mergeCell ref="M5:M6"/>
    <mergeCell ref="A7:A8"/>
    <mergeCell ref="B7:B8"/>
    <mergeCell ref="C7:C8"/>
    <mergeCell ref="D7:D8"/>
    <mergeCell ref="M7:M8"/>
    <mergeCell ref="M1:M2"/>
    <mergeCell ref="A3:A4"/>
    <mergeCell ref="B3:B4"/>
    <mergeCell ref="C3:C4"/>
    <mergeCell ref="D3:D4"/>
    <mergeCell ref="M3:M4"/>
    <mergeCell ref="A1:A2"/>
    <mergeCell ref="B1:B2"/>
    <mergeCell ref="C1:C2"/>
    <mergeCell ref="D1:D2"/>
    <mergeCell ref="E1:I1"/>
    <mergeCell ref="J1:L1"/>
  </mergeCells>
  <dataValidations count="1">
    <dataValidation type="whole" allowBlank="1" showInputMessage="1" showErrorMessage="1" sqref="J13:L13" xr:uid="{00000000-0002-0000-0B00-000000000000}">
      <formula1>0</formula1>
      <formula2>5</formula2>
    </dataValidation>
  </dataValidations>
  <pageMargins left="0.59055118110236227" right="0.59055118110236227" top="0.94488188976377963" bottom="0.86614173228346458" header="0.31496062992125984" footer="0.31496062992125984"/>
  <pageSetup scale="45" fitToHeight="0" orientation="landscape" horizontalDpi="4294967293" r:id="rId1"/>
  <headerFooter>
    <oddHeader>&amp;L&amp;"Palatino Linotype,Negrita"&amp;18
Componente 7: Transformación digital&amp;C&amp;"Palatino Linotype,Negrita"&amp;24Programa Fábricas de Productividad
&amp;20Guía para el diagnóstico general de la Empresa&amp;R&amp;G</oddHeader>
    <oddFooter>&amp;L&amp;"Palatino Linotype,Normal"&amp;G
&amp;"Palatino Linotype,Cursiva"© Colombia Productiva &amp;C&amp;"Palatino Linotype,Negrita"&amp;18&amp;G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1" manualBreakCount="1">
    <brk id="14" max="12" man="1"/>
  </rowBreaks>
  <colBreaks count="1" manualBreakCount="1">
    <brk id="13" max="1048575" man="1"/>
  </colBreaks>
  <legacyDrawingHF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4"/>
  <dimension ref="A1:M330"/>
  <sheetViews>
    <sheetView showGridLines="0" view="pageLayout" topLeftCell="A2" zoomScale="73" zoomScaleNormal="70" zoomScaleSheetLayoutView="25" zoomScalePageLayoutView="73" workbookViewId="0">
      <selection activeCell="M9" sqref="M9:M10"/>
    </sheetView>
  </sheetViews>
  <sheetFormatPr baseColWidth="10" defaultColWidth="10" defaultRowHeight="18" x14ac:dyDescent="0.35"/>
  <cols>
    <col min="1" max="1" width="4.7109375" style="71" customWidth="1"/>
    <col min="2" max="2" width="18" style="139" customWidth="1"/>
    <col min="3" max="3" width="23.42578125" style="139" customWidth="1"/>
    <col min="4" max="4" width="21" style="139" customWidth="1"/>
    <col min="5" max="9" width="26.140625" style="139" customWidth="1"/>
    <col min="10" max="12" width="10" style="139" customWidth="1"/>
    <col min="13" max="13" width="50.28515625" style="139" customWidth="1"/>
    <col min="14" max="16384" width="10" style="151"/>
  </cols>
  <sheetData>
    <row r="1" spans="1:13" ht="39.6" customHeight="1" x14ac:dyDescent="0.25">
      <c r="A1" s="698" t="s">
        <v>0</v>
      </c>
      <c r="B1" s="699" t="s">
        <v>1</v>
      </c>
      <c r="C1" s="699" t="s">
        <v>19</v>
      </c>
      <c r="D1" s="699" t="s">
        <v>20</v>
      </c>
      <c r="E1" s="700" t="s">
        <v>2</v>
      </c>
      <c r="F1" s="700"/>
      <c r="G1" s="700"/>
      <c r="H1" s="700"/>
      <c r="I1" s="700"/>
      <c r="J1" s="654" t="s">
        <v>3</v>
      </c>
      <c r="K1" s="654"/>
      <c r="L1" s="654"/>
      <c r="M1" s="657" t="s">
        <v>4</v>
      </c>
    </row>
    <row r="2" spans="1:13" ht="39.6" customHeight="1" x14ac:dyDescent="0.25">
      <c r="A2" s="698"/>
      <c r="B2" s="699"/>
      <c r="C2" s="699"/>
      <c r="D2" s="699"/>
      <c r="E2" s="128">
        <v>1</v>
      </c>
      <c r="F2" s="129">
        <v>2</v>
      </c>
      <c r="G2" s="130">
        <v>3</v>
      </c>
      <c r="H2" s="131">
        <v>4</v>
      </c>
      <c r="I2" s="132">
        <v>5</v>
      </c>
      <c r="J2" s="291">
        <v>2020</v>
      </c>
      <c r="K2" s="291">
        <v>2021</v>
      </c>
      <c r="L2" s="291">
        <v>2022</v>
      </c>
      <c r="M2" s="657"/>
    </row>
    <row r="3" spans="1:13" ht="17.649999999999999" customHeight="1" x14ac:dyDescent="0.25">
      <c r="A3" s="652">
        <v>1</v>
      </c>
      <c r="B3" s="653" t="s">
        <v>235</v>
      </c>
      <c r="C3" s="737" t="s">
        <v>695</v>
      </c>
      <c r="D3" s="689" t="s">
        <v>854</v>
      </c>
      <c r="E3" s="488"/>
      <c r="F3" s="488"/>
      <c r="G3" s="488"/>
      <c r="H3" s="488"/>
      <c r="I3" s="488"/>
      <c r="J3" s="134"/>
      <c r="K3" s="134"/>
      <c r="L3" s="134"/>
      <c r="M3" s="656"/>
    </row>
    <row r="4" spans="1:13" ht="119.45" customHeight="1" x14ac:dyDescent="0.25">
      <c r="A4" s="652"/>
      <c r="B4" s="653"/>
      <c r="C4" s="739"/>
      <c r="D4" s="689"/>
      <c r="E4" s="292" t="s">
        <v>221</v>
      </c>
      <c r="F4" s="292" t="s">
        <v>222</v>
      </c>
      <c r="G4" s="292" t="s">
        <v>952</v>
      </c>
      <c r="H4" s="292" t="s">
        <v>953</v>
      </c>
      <c r="I4" s="292" t="s">
        <v>223</v>
      </c>
      <c r="J4" s="105"/>
      <c r="K4" s="105"/>
      <c r="L4" s="105"/>
      <c r="M4" s="656"/>
    </row>
    <row r="5" spans="1:13" ht="17.649999999999999" customHeight="1" x14ac:dyDescent="0.25">
      <c r="A5" s="652">
        <v>2</v>
      </c>
      <c r="B5" s="653" t="s">
        <v>236</v>
      </c>
      <c r="C5" s="737" t="s">
        <v>237</v>
      </c>
      <c r="D5" s="689" t="s">
        <v>855</v>
      </c>
      <c r="E5" s="488"/>
      <c r="F5" s="488"/>
      <c r="G5" s="488"/>
      <c r="H5" s="488"/>
      <c r="I5" s="488"/>
      <c r="J5" s="134"/>
      <c r="K5" s="134"/>
      <c r="L5" s="134"/>
      <c r="M5" s="656"/>
    </row>
    <row r="6" spans="1:13" ht="135.6" customHeight="1" x14ac:dyDescent="0.25">
      <c r="A6" s="652"/>
      <c r="B6" s="653"/>
      <c r="C6" s="739"/>
      <c r="D6" s="689"/>
      <c r="E6" s="292" t="s">
        <v>221</v>
      </c>
      <c r="F6" s="292" t="s">
        <v>238</v>
      </c>
      <c r="G6" s="292" t="s">
        <v>954</v>
      </c>
      <c r="H6" s="292" t="s">
        <v>955</v>
      </c>
      <c r="I6" s="292" t="s">
        <v>239</v>
      </c>
      <c r="J6" s="105"/>
      <c r="K6" s="105"/>
      <c r="L6" s="105"/>
      <c r="M6" s="656"/>
    </row>
    <row r="7" spans="1:13" ht="17.649999999999999" customHeight="1" x14ac:dyDescent="0.25">
      <c r="A7" s="652">
        <v>3</v>
      </c>
      <c r="B7" s="653" t="s">
        <v>240</v>
      </c>
      <c r="C7" s="737" t="s">
        <v>805</v>
      </c>
      <c r="D7" s="689" t="s">
        <v>241</v>
      </c>
      <c r="E7" s="488"/>
      <c r="F7" s="488"/>
      <c r="G7" s="488"/>
      <c r="H7" s="488"/>
      <c r="I7" s="488"/>
      <c r="J7" s="134"/>
      <c r="K7" s="134"/>
      <c r="L7" s="134"/>
      <c r="M7" s="656"/>
    </row>
    <row r="8" spans="1:13" ht="61.9" customHeight="1" x14ac:dyDescent="0.25">
      <c r="A8" s="652"/>
      <c r="B8" s="653"/>
      <c r="C8" s="738"/>
      <c r="D8" s="689"/>
      <c r="E8" s="292" t="s">
        <v>221</v>
      </c>
      <c r="F8" s="292" t="s">
        <v>245</v>
      </c>
      <c r="G8" s="292" t="s">
        <v>958</v>
      </c>
      <c r="H8" s="292" t="s">
        <v>957</v>
      </c>
      <c r="I8" s="292" t="s">
        <v>246</v>
      </c>
      <c r="J8" s="105"/>
      <c r="K8" s="105"/>
      <c r="L8" s="105"/>
      <c r="M8" s="656"/>
    </row>
    <row r="9" spans="1:13" ht="17.649999999999999" customHeight="1" x14ac:dyDescent="0.25">
      <c r="A9" s="652"/>
      <c r="B9" s="653"/>
      <c r="C9" s="738"/>
      <c r="D9" s="689" t="s">
        <v>242</v>
      </c>
      <c r="E9" s="488"/>
      <c r="F9" s="488"/>
      <c r="G9" s="488"/>
      <c r="H9" s="488"/>
      <c r="I9" s="488"/>
      <c r="J9" s="134"/>
      <c r="K9" s="134"/>
      <c r="L9" s="134"/>
      <c r="M9" s="656"/>
    </row>
    <row r="10" spans="1:13" ht="66" customHeight="1" x14ac:dyDescent="0.25">
      <c r="A10" s="652"/>
      <c r="B10" s="653"/>
      <c r="C10" s="738"/>
      <c r="D10" s="689"/>
      <c r="E10" s="292" t="s">
        <v>221</v>
      </c>
      <c r="F10" s="292" t="s">
        <v>245</v>
      </c>
      <c r="G10" s="513" t="s">
        <v>958</v>
      </c>
      <c r="H10" s="292" t="s">
        <v>961</v>
      </c>
      <c r="I10" s="292" t="s">
        <v>247</v>
      </c>
      <c r="J10" s="105"/>
      <c r="K10" s="105"/>
      <c r="L10" s="105"/>
      <c r="M10" s="656"/>
    </row>
    <row r="11" spans="1:13" ht="17.649999999999999" customHeight="1" x14ac:dyDescent="0.25">
      <c r="A11" s="652"/>
      <c r="B11" s="653"/>
      <c r="C11" s="738"/>
      <c r="D11" s="689" t="s">
        <v>243</v>
      </c>
      <c r="E11" s="488"/>
      <c r="F11" s="488"/>
      <c r="G11" s="488"/>
      <c r="H11" s="488"/>
      <c r="I11" s="488"/>
      <c r="J11" s="134"/>
      <c r="K11" s="134"/>
      <c r="L11" s="134"/>
      <c r="M11" s="656"/>
    </row>
    <row r="12" spans="1:13" ht="63" customHeight="1" x14ac:dyDescent="0.25">
      <c r="A12" s="652"/>
      <c r="B12" s="653"/>
      <c r="C12" s="738"/>
      <c r="D12" s="689"/>
      <c r="E12" s="292" t="s">
        <v>221</v>
      </c>
      <c r="F12" s="292" t="s">
        <v>245</v>
      </c>
      <c r="G12" s="513" t="s">
        <v>958</v>
      </c>
      <c r="H12" s="292" t="s">
        <v>960</v>
      </c>
      <c r="I12" s="292" t="s">
        <v>248</v>
      </c>
      <c r="J12" s="105"/>
      <c r="K12" s="105"/>
      <c r="L12" s="105"/>
      <c r="M12" s="656"/>
    </row>
    <row r="13" spans="1:13" ht="17.649999999999999" customHeight="1" x14ac:dyDescent="0.25">
      <c r="A13" s="652"/>
      <c r="B13" s="653"/>
      <c r="C13" s="738"/>
      <c r="D13" s="689" t="s">
        <v>244</v>
      </c>
      <c r="E13" s="488"/>
      <c r="F13" s="488"/>
      <c r="G13" s="488"/>
      <c r="H13" s="488"/>
      <c r="I13" s="488"/>
      <c r="J13" s="134"/>
      <c r="K13" s="134"/>
      <c r="L13" s="134"/>
      <c r="M13" s="656"/>
    </row>
    <row r="14" spans="1:13" ht="81" customHeight="1" x14ac:dyDescent="0.25">
      <c r="A14" s="652"/>
      <c r="B14" s="653"/>
      <c r="C14" s="739"/>
      <c r="D14" s="689"/>
      <c r="E14" s="292" t="s">
        <v>221</v>
      </c>
      <c r="F14" s="292" t="s">
        <v>245</v>
      </c>
      <c r="G14" s="513" t="s">
        <v>958</v>
      </c>
      <c r="H14" s="292" t="s">
        <v>959</v>
      </c>
      <c r="I14" s="292" t="s">
        <v>249</v>
      </c>
      <c r="J14" s="105"/>
      <c r="K14" s="105"/>
      <c r="L14" s="105"/>
      <c r="M14" s="656"/>
    </row>
    <row r="15" spans="1:13" ht="17.649999999999999" customHeight="1" x14ac:dyDescent="0.25">
      <c r="A15" s="652">
        <v>4</v>
      </c>
      <c r="B15" s="653" t="s">
        <v>250</v>
      </c>
      <c r="C15" s="723" t="s">
        <v>251</v>
      </c>
      <c r="D15" s="695" t="s">
        <v>697</v>
      </c>
      <c r="E15" s="488"/>
      <c r="F15" s="488"/>
      <c r="G15" s="488"/>
      <c r="H15" s="488"/>
      <c r="I15" s="488"/>
      <c r="J15" s="134"/>
      <c r="K15" s="134"/>
      <c r="L15" s="134"/>
      <c r="M15" s="656"/>
    </row>
    <row r="16" spans="1:13" ht="135.6" customHeight="1" x14ac:dyDescent="0.25">
      <c r="A16" s="652"/>
      <c r="B16" s="653"/>
      <c r="C16" s="723"/>
      <c r="D16" s="730"/>
      <c r="E16" s="292" t="s">
        <v>540</v>
      </c>
      <c r="F16" s="292" t="s">
        <v>541</v>
      </c>
      <c r="G16" s="292" t="s">
        <v>964</v>
      </c>
      <c r="H16" s="292" t="s">
        <v>963</v>
      </c>
      <c r="I16" s="292" t="s">
        <v>962</v>
      </c>
      <c r="J16" s="105"/>
      <c r="K16" s="105"/>
      <c r="L16" s="105"/>
      <c r="M16" s="656"/>
    </row>
    <row r="17" spans="1:13" ht="17.649999999999999" customHeight="1" x14ac:dyDescent="0.25">
      <c r="A17" s="652"/>
      <c r="B17" s="653"/>
      <c r="C17" s="723"/>
      <c r="D17" s="695" t="s">
        <v>698</v>
      </c>
      <c r="E17" s="488"/>
      <c r="F17" s="488"/>
      <c r="G17" s="488"/>
      <c r="H17" s="488"/>
      <c r="I17" s="488"/>
      <c r="J17" s="134"/>
      <c r="K17" s="134"/>
      <c r="L17" s="134"/>
      <c r="M17" s="656"/>
    </row>
    <row r="18" spans="1:13" ht="135.6" customHeight="1" x14ac:dyDescent="0.25">
      <c r="A18" s="652"/>
      <c r="B18" s="653"/>
      <c r="C18" s="723"/>
      <c r="D18" s="730"/>
      <c r="E18" s="292" t="s">
        <v>540</v>
      </c>
      <c r="F18" s="292" t="s">
        <v>541</v>
      </c>
      <c r="G18" s="292" t="s">
        <v>964</v>
      </c>
      <c r="H18" s="292" t="s">
        <v>966</v>
      </c>
      <c r="I18" s="292" t="s">
        <v>965</v>
      </c>
      <c r="J18" s="105"/>
      <c r="K18" s="105"/>
      <c r="L18" s="105"/>
      <c r="M18" s="656"/>
    </row>
    <row r="19" spans="1:13" ht="17.649999999999999" customHeight="1" x14ac:dyDescent="0.25">
      <c r="A19" s="652">
        <v>5</v>
      </c>
      <c r="B19" s="653" t="s">
        <v>163</v>
      </c>
      <c r="C19" s="735" t="s">
        <v>164</v>
      </c>
      <c r="D19" s="736" t="s">
        <v>991</v>
      </c>
      <c r="E19" s="133"/>
      <c r="F19" s="133"/>
      <c r="G19" s="133"/>
      <c r="H19" s="133"/>
      <c r="I19" s="133"/>
      <c r="J19" s="134"/>
      <c r="K19" s="134"/>
      <c r="L19" s="134"/>
      <c r="M19" s="656"/>
    </row>
    <row r="20" spans="1:13" ht="297" customHeight="1" x14ac:dyDescent="0.25">
      <c r="A20" s="652"/>
      <c r="B20" s="653"/>
      <c r="C20" s="735"/>
      <c r="D20" s="736"/>
      <c r="E20" s="527" t="s">
        <v>992</v>
      </c>
      <c r="F20" s="527" t="s">
        <v>967</v>
      </c>
      <c r="G20" s="546" t="s">
        <v>676</v>
      </c>
      <c r="H20" s="527" t="s">
        <v>806</v>
      </c>
      <c r="I20" s="527" t="s">
        <v>165</v>
      </c>
      <c r="J20" s="105"/>
      <c r="K20" s="105"/>
      <c r="L20" s="105"/>
      <c r="M20" s="656"/>
    </row>
    <row r="21" spans="1:13" ht="17.649999999999999" customHeight="1" x14ac:dyDescent="0.25">
      <c r="A21" s="652">
        <v>6</v>
      </c>
      <c r="B21" s="653" t="s">
        <v>542</v>
      </c>
      <c r="C21" s="735" t="s">
        <v>684</v>
      </c>
      <c r="D21" s="689"/>
      <c r="E21" s="488"/>
      <c r="F21" s="488"/>
      <c r="G21" s="488"/>
      <c r="H21" s="488"/>
      <c r="I21" s="488"/>
      <c r="J21" s="134"/>
      <c r="K21" s="134"/>
      <c r="L21" s="134"/>
      <c r="M21" s="656"/>
    </row>
    <row r="22" spans="1:13" ht="354" customHeight="1" x14ac:dyDescent="0.25">
      <c r="A22" s="652"/>
      <c r="B22" s="653"/>
      <c r="C22" s="735"/>
      <c r="D22" s="689"/>
      <c r="E22" s="527" t="s">
        <v>30</v>
      </c>
      <c r="F22" s="527" t="s">
        <v>807</v>
      </c>
      <c r="G22" s="527" t="s">
        <v>808</v>
      </c>
      <c r="H22" s="527" t="s">
        <v>956</v>
      </c>
      <c r="I22" s="527" t="s">
        <v>809</v>
      </c>
      <c r="J22" s="105"/>
      <c r="K22" s="105"/>
      <c r="L22" s="105"/>
      <c r="M22" s="656"/>
    </row>
    <row r="23" spans="1:13" ht="17.649999999999999" customHeight="1" x14ac:dyDescent="0.25">
      <c r="A23" s="652">
        <v>7</v>
      </c>
      <c r="B23" s="653" t="s">
        <v>810</v>
      </c>
      <c r="C23" s="723" t="s">
        <v>673</v>
      </c>
      <c r="D23" s="689"/>
      <c r="E23" s="488"/>
      <c r="F23" s="488"/>
      <c r="G23" s="488"/>
      <c r="H23" s="488"/>
      <c r="I23" s="488"/>
      <c r="J23" s="134"/>
      <c r="K23" s="134"/>
      <c r="L23" s="134"/>
      <c r="M23" s="656"/>
    </row>
    <row r="24" spans="1:13" ht="370.5" customHeight="1" x14ac:dyDescent="0.25">
      <c r="A24" s="652"/>
      <c r="B24" s="653"/>
      <c r="C24" s="723"/>
      <c r="D24" s="689"/>
      <c r="E24" s="527" t="s">
        <v>989</v>
      </c>
      <c r="F24" s="527"/>
      <c r="G24" s="527" t="s">
        <v>811</v>
      </c>
      <c r="H24" s="527"/>
      <c r="I24" s="545" t="s">
        <v>990</v>
      </c>
      <c r="J24" s="105"/>
      <c r="K24" s="105"/>
      <c r="L24" s="105"/>
      <c r="M24" s="656"/>
    </row>
    <row r="25" spans="1:13" s="94" customFormat="1" ht="17.649999999999999" customHeight="1" x14ac:dyDescent="0.25">
      <c r="A25" s="733">
        <v>8</v>
      </c>
      <c r="B25" s="653" t="s">
        <v>390</v>
      </c>
      <c r="C25" s="735" t="s">
        <v>543</v>
      </c>
      <c r="D25" s="732"/>
      <c r="E25" s="133"/>
      <c r="F25" s="133"/>
      <c r="G25" s="133"/>
      <c r="H25" s="133"/>
      <c r="I25" s="133"/>
      <c r="J25" s="120"/>
      <c r="K25" s="120"/>
      <c r="L25" s="120"/>
      <c r="M25" s="731"/>
    </row>
    <row r="26" spans="1:13" s="94" customFormat="1" ht="147.6" customHeight="1" x14ac:dyDescent="0.25">
      <c r="A26" s="733"/>
      <c r="B26" s="653"/>
      <c r="C26" s="735"/>
      <c r="D26" s="732"/>
      <c r="E26" s="121" t="s">
        <v>544</v>
      </c>
      <c r="F26" s="121" t="s">
        <v>545</v>
      </c>
      <c r="G26" s="121" t="s">
        <v>546</v>
      </c>
      <c r="H26" s="121" t="s">
        <v>547</v>
      </c>
      <c r="I26" s="121" t="s">
        <v>812</v>
      </c>
      <c r="J26" s="105"/>
      <c r="K26" s="105"/>
      <c r="L26" s="105"/>
      <c r="M26" s="731"/>
    </row>
    <row r="27" spans="1:13" s="94" customFormat="1" ht="17.649999999999999" customHeight="1" x14ac:dyDescent="0.25">
      <c r="A27" s="733">
        <v>9</v>
      </c>
      <c r="B27" s="653" t="s">
        <v>988</v>
      </c>
      <c r="C27" s="723" t="s">
        <v>548</v>
      </c>
      <c r="D27" s="732"/>
      <c r="E27" s="489"/>
      <c r="F27" s="489"/>
      <c r="G27" s="489"/>
      <c r="H27" s="489"/>
      <c r="I27" s="489"/>
      <c r="J27" s="120"/>
      <c r="K27" s="120"/>
      <c r="L27" s="120"/>
      <c r="M27" s="731"/>
    </row>
    <row r="28" spans="1:13" s="94" customFormat="1" ht="127.9" customHeight="1" x14ac:dyDescent="0.25">
      <c r="A28" s="733"/>
      <c r="B28" s="653"/>
      <c r="C28" s="723"/>
      <c r="D28" s="732"/>
      <c r="E28" s="121" t="s">
        <v>391</v>
      </c>
      <c r="F28" s="121" t="s">
        <v>392</v>
      </c>
      <c r="G28" s="121" t="s">
        <v>393</v>
      </c>
      <c r="H28" s="121" t="s">
        <v>394</v>
      </c>
      <c r="I28" s="121" t="s">
        <v>395</v>
      </c>
      <c r="J28" s="105"/>
      <c r="K28" s="105"/>
      <c r="L28" s="105"/>
      <c r="M28" s="731"/>
    </row>
    <row r="29" spans="1:13" s="94" customFormat="1" ht="17.649999999999999" customHeight="1" x14ac:dyDescent="0.25">
      <c r="A29" s="733">
        <v>10</v>
      </c>
      <c r="B29" s="734" t="s">
        <v>396</v>
      </c>
      <c r="C29" s="723" t="s">
        <v>987</v>
      </c>
      <c r="D29" s="732"/>
      <c r="E29" s="489"/>
      <c r="F29" s="489"/>
      <c r="G29" s="489"/>
      <c r="H29" s="489"/>
      <c r="I29" s="489"/>
      <c r="J29" s="120"/>
      <c r="K29" s="120"/>
      <c r="L29" s="120"/>
      <c r="M29" s="731"/>
    </row>
    <row r="30" spans="1:13" s="94" customFormat="1" ht="110.25" customHeight="1" x14ac:dyDescent="0.25">
      <c r="A30" s="733"/>
      <c r="B30" s="734"/>
      <c r="C30" s="723"/>
      <c r="D30" s="732"/>
      <c r="E30" s="121" t="s">
        <v>397</v>
      </c>
      <c r="F30" s="121" t="s">
        <v>398</v>
      </c>
      <c r="G30" s="121" t="s">
        <v>399</v>
      </c>
      <c r="H30" s="121" t="s">
        <v>400</v>
      </c>
      <c r="I30" s="121" t="s">
        <v>401</v>
      </c>
      <c r="J30" s="105"/>
      <c r="K30" s="105"/>
      <c r="L30" s="105"/>
      <c r="M30" s="731"/>
    </row>
    <row r="31" spans="1:13" ht="15.75" x14ac:dyDescent="0.25">
      <c r="A31" s="152"/>
      <c r="B31" s="153"/>
      <c r="C31" s="153"/>
      <c r="D31" s="153"/>
      <c r="E31" s="153"/>
      <c r="F31" s="153"/>
      <c r="G31" s="153"/>
      <c r="H31" s="153"/>
      <c r="I31" s="153"/>
      <c r="J31" s="153"/>
      <c r="K31" s="153"/>
      <c r="L31" s="153"/>
      <c r="M31" s="154"/>
    </row>
    <row r="32" spans="1:13" x14ac:dyDescent="0.35">
      <c r="A32" s="155"/>
      <c r="B32" s="156" t="s">
        <v>162</v>
      </c>
      <c r="C32" s="157"/>
      <c r="D32" s="157"/>
      <c r="E32" s="157"/>
      <c r="F32" s="157"/>
      <c r="G32" s="157"/>
      <c r="H32" s="157"/>
      <c r="I32" s="157"/>
      <c r="J32" s="157"/>
      <c r="K32" s="157"/>
      <c r="L32" s="157"/>
      <c r="M32" s="158"/>
    </row>
    <row r="33" spans="1:13" ht="15.75" x14ac:dyDescent="0.25">
      <c r="A33" s="155"/>
      <c r="B33" s="157"/>
      <c r="C33" s="157"/>
      <c r="D33" s="157"/>
      <c r="E33" s="157"/>
      <c r="F33" s="157"/>
      <c r="G33" s="157"/>
      <c r="H33" s="157"/>
      <c r="I33" s="157"/>
      <c r="J33" s="157"/>
      <c r="K33" s="157"/>
      <c r="L33" s="157"/>
      <c r="M33" s="158"/>
    </row>
    <row r="34" spans="1:13" ht="15.75" x14ac:dyDescent="0.25">
      <c r="A34" s="155"/>
      <c r="B34" s="157"/>
      <c r="C34" s="157"/>
      <c r="D34" s="157"/>
      <c r="E34" s="157"/>
      <c r="F34" s="157"/>
      <c r="G34" s="157"/>
      <c r="H34" s="157"/>
      <c r="I34" s="157"/>
      <c r="J34" s="157"/>
      <c r="K34" s="157"/>
      <c r="L34" s="157"/>
      <c r="M34" s="158"/>
    </row>
    <row r="35" spans="1:13" ht="15.75" x14ac:dyDescent="0.25">
      <c r="A35" s="155"/>
      <c r="B35" s="157"/>
      <c r="C35" s="157"/>
      <c r="D35" s="157"/>
      <c r="E35" s="157"/>
      <c r="F35" s="157"/>
      <c r="G35" s="157"/>
      <c r="H35" s="157"/>
      <c r="I35" s="157"/>
      <c r="J35" s="157"/>
      <c r="K35" s="157"/>
      <c r="L35" s="157"/>
      <c r="M35" s="158"/>
    </row>
    <row r="36" spans="1:13" ht="15.75" x14ac:dyDescent="0.25">
      <c r="A36" s="155"/>
      <c r="B36" s="157"/>
      <c r="C36" s="157"/>
      <c r="D36" s="157"/>
      <c r="E36" s="157"/>
      <c r="F36" s="157"/>
      <c r="G36" s="157"/>
      <c r="H36" s="157"/>
      <c r="I36" s="157"/>
      <c r="J36" s="157"/>
      <c r="K36" s="157"/>
      <c r="L36" s="157"/>
      <c r="M36" s="158"/>
    </row>
    <row r="37" spans="1:13" ht="15.75" x14ac:dyDescent="0.25">
      <c r="A37" s="155"/>
      <c r="B37" s="157"/>
      <c r="C37" s="157"/>
      <c r="D37" s="157"/>
      <c r="E37" s="157"/>
      <c r="F37" s="157"/>
      <c r="G37" s="157"/>
      <c r="H37" s="157"/>
      <c r="I37" s="157"/>
      <c r="J37" s="157"/>
      <c r="K37" s="157"/>
      <c r="L37" s="157"/>
      <c r="M37" s="158"/>
    </row>
    <row r="38" spans="1:13" ht="15.75" x14ac:dyDescent="0.25">
      <c r="A38" s="155"/>
      <c r="B38" s="157"/>
      <c r="C38" s="157"/>
      <c r="D38" s="157"/>
      <c r="E38" s="157"/>
      <c r="F38" s="157"/>
      <c r="G38" s="157"/>
      <c r="H38" s="157"/>
      <c r="I38" s="157"/>
      <c r="J38" s="157"/>
      <c r="K38" s="157"/>
      <c r="L38" s="157"/>
      <c r="M38" s="158"/>
    </row>
    <row r="39" spans="1:13" ht="15.75" x14ac:dyDescent="0.25">
      <c r="A39" s="155"/>
      <c r="B39" s="157"/>
      <c r="C39" s="157"/>
      <c r="D39" s="157"/>
      <c r="E39" s="157"/>
      <c r="F39" s="157"/>
      <c r="G39" s="157"/>
      <c r="H39" s="157"/>
      <c r="I39" s="157"/>
      <c r="J39" s="157"/>
      <c r="K39" s="157"/>
      <c r="L39" s="157"/>
      <c r="M39" s="158"/>
    </row>
    <row r="40" spans="1:13" ht="15.75" x14ac:dyDescent="0.25">
      <c r="A40" s="159"/>
      <c r="B40" s="160"/>
      <c r="C40" s="160"/>
      <c r="D40" s="160"/>
      <c r="E40" s="160"/>
      <c r="F40" s="160"/>
      <c r="G40" s="160"/>
      <c r="H40" s="160"/>
      <c r="I40" s="160"/>
      <c r="J40" s="160"/>
      <c r="K40" s="160"/>
      <c r="L40" s="160"/>
      <c r="M40" s="161"/>
    </row>
    <row r="41" spans="1:13" ht="15.75" x14ac:dyDescent="0.25">
      <c r="A41" s="157"/>
      <c r="B41" s="157"/>
      <c r="C41" s="157"/>
      <c r="D41" s="157"/>
      <c r="E41" s="157"/>
      <c r="F41" s="157"/>
      <c r="G41" s="157"/>
      <c r="H41" s="157"/>
      <c r="I41" s="157"/>
      <c r="J41" s="157"/>
      <c r="K41" s="157"/>
      <c r="L41" s="157"/>
      <c r="M41" s="157"/>
    </row>
    <row r="42" spans="1:13" ht="15.75" x14ac:dyDescent="0.25">
      <c r="A42" s="157"/>
      <c r="B42" s="157"/>
      <c r="C42" s="157"/>
      <c r="D42" s="157"/>
      <c r="E42" s="157"/>
      <c r="F42" s="157"/>
      <c r="G42" s="157"/>
      <c r="H42" s="157"/>
      <c r="I42" s="157"/>
      <c r="J42" s="157"/>
      <c r="K42" s="157"/>
      <c r="L42" s="157"/>
      <c r="M42" s="157"/>
    </row>
    <row r="43" spans="1:13" ht="15.75" x14ac:dyDescent="0.25">
      <c r="A43" s="157"/>
      <c r="B43" s="157"/>
      <c r="C43" s="157"/>
      <c r="D43" s="157"/>
      <c r="E43" s="157"/>
      <c r="F43" s="157"/>
      <c r="G43" s="157"/>
      <c r="H43" s="157"/>
      <c r="I43" s="157"/>
      <c r="J43" s="157"/>
      <c r="K43" s="157"/>
      <c r="L43" s="157"/>
      <c r="M43" s="157"/>
    </row>
    <row r="44" spans="1:13" ht="15.75" x14ac:dyDescent="0.25">
      <c r="A44" s="157"/>
      <c r="B44" s="157"/>
      <c r="C44" s="157"/>
      <c r="D44" s="157"/>
      <c r="E44" s="157"/>
      <c r="F44" s="157"/>
      <c r="G44" s="157"/>
      <c r="H44" s="157"/>
      <c r="I44" s="157"/>
      <c r="J44" s="157"/>
      <c r="K44" s="157"/>
      <c r="L44" s="157"/>
      <c r="M44" s="157"/>
    </row>
    <row r="45" spans="1:13" ht="15.75" x14ac:dyDescent="0.25">
      <c r="A45" s="157"/>
      <c r="B45" s="157"/>
      <c r="C45" s="157"/>
      <c r="D45" s="157"/>
      <c r="E45" s="157"/>
      <c r="F45" s="157"/>
      <c r="G45" s="157"/>
      <c r="H45" s="157"/>
      <c r="I45" s="157"/>
      <c r="J45" s="157"/>
      <c r="K45" s="157"/>
      <c r="L45" s="157"/>
      <c r="M45" s="157"/>
    </row>
    <row r="46" spans="1:13" ht="15.75" x14ac:dyDescent="0.25">
      <c r="A46" s="157"/>
      <c r="B46" s="157"/>
      <c r="C46" s="157"/>
      <c r="D46" s="157"/>
      <c r="E46" s="157"/>
      <c r="F46" s="157"/>
      <c r="G46" s="157"/>
      <c r="H46" s="157"/>
      <c r="I46" s="157"/>
      <c r="J46" s="157"/>
      <c r="K46" s="157"/>
      <c r="L46" s="157"/>
      <c r="M46" s="157"/>
    </row>
    <row r="47" spans="1:13" ht="15.75" x14ac:dyDescent="0.25">
      <c r="A47" s="157"/>
      <c r="B47" s="157"/>
      <c r="C47" s="157"/>
      <c r="D47" s="157"/>
      <c r="E47" s="157"/>
      <c r="F47" s="157"/>
      <c r="G47" s="157"/>
      <c r="H47" s="157"/>
      <c r="I47" s="157"/>
      <c r="J47" s="157"/>
      <c r="K47" s="157"/>
      <c r="L47" s="157"/>
      <c r="M47" s="157"/>
    </row>
    <row r="48" spans="1:13" ht="15.75" x14ac:dyDescent="0.25">
      <c r="A48" s="157"/>
      <c r="B48" s="157"/>
      <c r="C48" s="157"/>
      <c r="D48" s="157"/>
      <c r="E48" s="157"/>
      <c r="F48" s="157"/>
      <c r="G48" s="157"/>
      <c r="H48" s="157"/>
      <c r="I48" s="157"/>
      <c r="J48" s="157"/>
      <c r="K48" s="157"/>
      <c r="L48" s="157"/>
      <c r="M48" s="157"/>
    </row>
    <row r="49" spans="1:13" ht="15.75" x14ac:dyDescent="0.25">
      <c r="A49" s="157"/>
      <c r="B49" s="157"/>
      <c r="C49" s="157"/>
      <c r="D49" s="157"/>
      <c r="E49" s="157"/>
      <c r="F49" s="157"/>
      <c r="G49" s="157"/>
      <c r="H49" s="157"/>
      <c r="I49" s="157"/>
      <c r="J49" s="157"/>
      <c r="K49" s="157"/>
      <c r="L49" s="157"/>
      <c r="M49" s="157"/>
    </row>
    <row r="50" spans="1:13" ht="15.75" x14ac:dyDescent="0.25">
      <c r="A50" s="157"/>
      <c r="B50" s="157"/>
      <c r="C50" s="157"/>
      <c r="D50" s="157"/>
      <c r="E50" s="157"/>
      <c r="F50" s="157"/>
      <c r="G50" s="157"/>
      <c r="H50" s="157"/>
      <c r="I50" s="157"/>
      <c r="J50" s="157"/>
      <c r="K50" s="157"/>
      <c r="L50" s="157"/>
      <c r="M50" s="157"/>
    </row>
    <row r="51" spans="1:13" ht="15.75" x14ac:dyDescent="0.25">
      <c r="A51" s="157"/>
      <c r="B51" s="157"/>
      <c r="C51" s="157"/>
      <c r="D51" s="157"/>
      <c r="E51" s="157"/>
      <c r="F51" s="157"/>
      <c r="G51" s="157"/>
      <c r="H51" s="157"/>
      <c r="I51" s="157"/>
      <c r="J51" s="157"/>
      <c r="K51" s="157"/>
      <c r="L51" s="157"/>
      <c r="M51" s="157"/>
    </row>
    <row r="52" spans="1:13" ht="15.75" x14ac:dyDescent="0.25">
      <c r="A52" s="157"/>
      <c r="B52" s="157"/>
      <c r="C52" s="157"/>
      <c r="D52" s="157"/>
      <c r="E52" s="157"/>
      <c r="F52" s="157"/>
      <c r="G52" s="157"/>
      <c r="H52" s="157"/>
      <c r="I52" s="157"/>
      <c r="J52" s="157"/>
      <c r="K52" s="157"/>
      <c r="L52" s="157"/>
      <c r="M52" s="157"/>
    </row>
    <row r="53" spans="1:13" ht="15.75" x14ac:dyDescent="0.25">
      <c r="A53" s="157"/>
      <c r="B53" s="157"/>
      <c r="C53" s="157"/>
      <c r="D53" s="157"/>
      <c r="E53" s="157"/>
      <c r="F53" s="157"/>
      <c r="G53" s="157"/>
      <c r="H53" s="157"/>
      <c r="I53" s="157"/>
      <c r="J53" s="157"/>
      <c r="K53" s="157"/>
      <c r="L53" s="157"/>
      <c r="M53" s="157"/>
    </row>
    <row r="54" spans="1:13" ht="15.75" x14ac:dyDescent="0.25">
      <c r="A54" s="157"/>
      <c r="B54" s="157"/>
      <c r="C54" s="157"/>
      <c r="D54" s="157"/>
      <c r="E54" s="157"/>
      <c r="F54" s="157"/>
      <c r="G54" s="157"/>
      <c r="H54" s="157"/>
      <c r="I54" s="157"/>
      <c r="J54" s="157"/>
      <c r="K54" s="157"/>
      <c r="L54" s="157"/>
      <c r="M54" s="157"/>
    </row>
    <row r="55" spans="1:13" ht="15.75" x14ac:dyDescent="0.25">
      <c r="A55" s="157"/>
      <c r="B55" s="157"/>
      <c r="C55" s="157"/>
      <c r="D55" s="157"/>
      <c r="E55" s="157"/>
      <c r="F55" s="157"/>
      <c r="G55" s="157"/>
      <c r="H55" s="157"/>
      <c r="I55" s="157"/>
      <c r="J55" s="157"/>
      <c r="K55" s="157"/>
      <c r="L55" s="157"/>
      <c r="M55" s="157"/>
    </row>
    <row r="56" spans="1:13" ht="15.75" x14ac:dyDescent="0.25">
      <c r="A56" s="157"/>
      <c r="B56" s="157"/>
      <c r="C56" s="157"/>
      <c r="D56" s="157"/>
      <c r="E56" s="157"/>
      <c r="F56" s="157"/>
      <c r="G56" s="157"/>
      <c r="H56" s="157"/>
      <c r="I56" s="157"/>
      <c r="J56" s="157"/>
      <c r="K56" s="157"/>
      <c r="L56" s="157"/>
      <c r="M56" s="157"/>
    </row>
    <row r="57" spans="1:13" ht="15.75" x14ac:dyDescent="0.25">
      <c r="A57" s="157"/>
      <c r="B57" s="157"/>
      <c r="C57" s="157"/>
      <c r="D57" s="157"/>
      <c r="E57" s="157"/>
      <c r="F57" s="157"/>
      <c r="G57" s="157"/>
      <c r="H57" s="157"/>
      <c r="I57" s="157"/>
      <c r="J57" s="157"/>
      <c r="K57" s="157"/>
      <c r="L57" s="157"/>
      <c r="M57" s="157"/>
    </row>
    <row r="58" spans="1:13" ht="15.75" x14ac:dyDescent="0.25">
      <c r="A58" s="157"/>
      <c r="B58" s="157"/>
      <c r="C58" s="157"/>
      <c r="D58" s="157"/>
      <c r="E58" s="157"/>
      <c r="F58" s="157"/>
      <c r="G58" s="157"/>
      <c r="H58" s="157"/>
      <c r="I58" s="157"/>
      <c r="J58" s="157"/>
      <c r="K58" s="157"/>
      <c r="L58" s="157"/>
      <c r="M58" s="157"/>
    </row>
    <row r="59" spans="1:13" ht="15.75" x14ac:dyDescent="0.25">
      <c r="A59" s="157"/>
      <c r="B59" s="157"/>
      <c r="C59" s="157"/>
      <c r="D59" s="157"/>
      <c r="E59" s="157"/>
      <c r="F59" s="157"/>
      <c r="G59" s="157"/>
      <c r="H59" s="157"/>
      <c r="I59" s="157"/>
      <c r="J59" s="157"/>
      <c r="K59" s="157"/>
      <c r="L59" s="157"/>
      <c r="M59" s="157"/>
    </row>
    <row r="60" spans="1:13" ht="15.75" x14ac:dyDescent="0.25">
      <c r="A60" s="157"/>
      <c r="B60" s="157"/>
      <c r="C60" s="157"/>
      <c r="D60" s="157"/>
      <c r="E60" s="157"/>
      <c r="F60" s="157"/>
      <c r="G60" s="157"/>
      <c r="H60" s="157"/>
      <c r="I60" s="157"/>
      <c r="J60" s="157"/>
      <c r="K60" s="157"/>
      <c r="L60" s="157"/>
      <c r="M60" s="157"/>
    </row>
    <row r="61" spans="1:13" ht="15.75" x14ac:dyDescent="0.25">
      <c r="A61" s="157"/>
      <c r="B61" s="157"/>
      <c r="C61" s="157"/>
      <c r="D61" s="157"/>
      <c r="E61" s="157"/>
      <c r="F61" s="157"/>
      <c r="G61" s="157"/>
      <c r="H61" s="157"/>
      <c r="I61" s="157"/>
      <c r="J61" s="157"/>
      <c r="K61" s="157"/>
      <c r="L61" s="157"/>
      <c r="M61" s="157"/>
    </row>
    <row r="62" spans="1:13" ht="15.75" x14ac:dyDescent="0.25">
      <c r="A62" s="157"/>
      <c r="B62" s="157"/>
      <c r="C62" s="157"/>
      <c r="D62" s="157"/>
      <c r="E62" s="157"/>
      <c r="F62" s="157"/>
      <c r="G62" s="157"/>
      <c r="H62" s="157"/>
      <c r="I62" s="157"/>
      <c r="J62" s="157"/>
      <c r="K62" s="157"/>
      <c r="L62" s="157"/>
      <c r="M62" s="157"/>
    </row>
    <row r="63" spans="1:13" ht="15.75" x14ac:dyDescent="0.25">
      <c r="A63" s="157"/>
      <c r="B63" s="157"/>
      <c r="C63" s="157"/>
      <c r="D63" s="157"/>
      <c r="E63" s="157"/>
      <c r="F63" s="157"/>
      <c r="G63" s="157"/>
      <c r="H63" s="157"/>
      <c r="I63" s="157"/>
      <c r="J63" s="157"/>
      <c r="K63" s="157"/>
      <c r="L63" s="157"/>
      <c r="M63" s="157"/>
    </row>
    <row r="64" spans="1:13" ht="15.75" x14ac:dyDescent="0.25">
      <c r="A64" s="157"/>
      <c r="B64" s="157"/>
      <c r="C64" s="157"/>
      <c r="D64" s="157"/>
      <c r="E64" s="157"/>
      <c r="F64" s="157"/>
      <c r="G64" s="157"/>
      <c r="H64" s="157"/>
      <c r="I64" s="157"/>
      <c r="J64" s="157"/>
      <c r="K64" s="157"/>
      <c r="L64" s="157"/>
      <c r="M64" s="157"/>
    </row>
    <row r="65" spans="1:13" ht="15.75" x14ac:dyDescent="0.25">
      <c r="A65" s="157"/>
      <c r="B65" s="157"/>
      <c r="C65" s="157"/>
      <c r="D65" s="157"/>
      <c r="E65" s="157"/>
      <c r="F65" s="157"/>
      <c r="G65" s="157"/>
      <c r="H65" s="157"/>
      <c r="I65" s="157"/>
      <c r="J65" s="157"/>
      <c r="K65" s="157"/>
      <c r="L65" s="157"/>
      <c r="M65" s="157"/>
    </row>
    <row r="66" spans="1:13" ht="15.75" x14ac:dyDescent="0.25">
      <c r="A66" s="157"/>
      <c r="B66" s="157"/>
      <c r="C66" s="157"/>
      <c r="D66" s="157"/>
      <c r="E66" s="157"/>
      <c r="F66" s="157"/>
      <c r="G66" s="157"/>
      <c r="H66" s="157"/>
      <c r="I66" s="157"/>
      <c r="J66" s="157"/>
      <c r="K66" s="157"/>
      <c r="L66" s="157"/>
      <c r="M66" s="157"/>
    </row>
    <row r="67" spans="1:13" ht="15.75" x14ac:dyDescent="0.25">
      <c r="A67" s="151"/>
      <c r="B67" s="151"/>
      <c r="C67" s="151"/>
      <c r="D67" s="151"/>
      <c r="E67" s="151"/>
      <c r="F67" s="151"/>
      <c r="G67" s="151"/>
      <c r="H67" s="151"/>
      <c r="I67" s="151"/>
      <c r="J67" s="151"/>
      <c r="K67" s="151"/>
      <c r="L67" s="151"/>
      <c r="M67" s="151"/>
    </row>
    <row r="68" spans="1:13" ht="15.75" x14ac:dyDescent="0.25">
      <c r="A68" s="151"/>
      <c r="B68" s="151"/>
      <c r="C68" s="151"/>
      <c r="D68" s="151"/>
      <c r="E68" s="151"/>
      <c r="F68" s="151"/>
      <c r="G68" s="151"/>
      <c r="H68" s="151"/>
      <c r="I68" s="151"/>
      <c r="J68" s="151"/>
      <c r="K68" s="151"/>
      <c r="L68" s="151"/>
      <c r="M68" s="151"/>
    </row>
    <row r="69" spans="1:13" ht="15.75" x14ac:dyDescent="0.25">
      <c r="A69" s="151"/>
      <c r="B69" s="151"/>
      <c r="C69" s="151"/>
      <c r="D69" s="151"/>
      <c r="E69" s="151"/>
      <c r="F69" s="151"/>
      <c r="G69" s="151"/>
      <c r="H69" s="151"/>
      <c r="I69" s="151"/>
      <c r="J69" s="151"/>
      <c r="K69" s="151"/>
      <c r="L69" s="151"/>
      <c r="M69" s="151"/>
    </row>
    <row r="70" spans="1:13" ht="15.75" x14ac:dyDescent="0.25">
      <c r="A70" s="151"/>
      <c r="B70" s="151"/>
      <c r="C70" s="151"/>
      <c r="D70" s="151"/>
      <c r="E70" s="151"/>
      <c r="F70" s="151"/>
      <c r="G70" s="151"/>
      <c r="H70" s="151"/>
      <c r="I70" s="151"/>
      <c r="J70" s="151"/>
      <c r="K70" s="151"/>
      <c r="L70" s="151"/>
      <c r="M70" s="151"/>
    </row>
    <row r="71" spans="1:13" ht="15.75" x14ac:dyDescent="0.25">
      <c r="A71" s="151"/>
      <c r="B71" s="151"/>
      <c r="C71" s="151"/>
      <c r="D71" s="151"/>
      <c r="E71" s="151"/>
      <c r="F71" s="151"/>
      <c r="G71" s="151"/>
      <c r="H71" s="151"/>
      <c r="I71" s="151"/>
      <c r="J71" s="151"/>
      <c r="K71" s="151"/>
      <c r="L71" s="151"/>
      <c r="M71" s="151"/>
    </row>
    <row r="72" spans="1:13" ht="15.75" x14ac:dyDescent="0.25">
      <c r="A72" s="151"/>
      <c r="B72" s="151"/>
      <c r="C72" s="151"/>
      <c r="D72" s="151"/>
      <c r="E72" s="151"/>
      <c r="F72" s="151"/>
      <c r="G72" s="151"/>
      <c r="H72" s="151"/>
      <c r="I72" s="151"/>
      <c r="J72" s="151"/>
      <c r="K72" s="151"/>
      <c r="L72" s="151"/>
      <c r="M72" s="151"/>
    </row>
    <row r="73" spans="1:13" ht="15.75" x14ac:dyDescent="0.25">
      <c r="A73" s="151"/>
      <c r="B73" s="151"/>
      <c r="C73" s="151"/>
      <c r="D73" s="151"/>
      <c r="E73" s="151"/>
      <c r="F73" s="151"/>
      <c r="G73" s="151"/>
      <c r="H73" s="151"/>
      <c r="I73" s="151"/>
      <c r="J73" s="151"/>
      <c r="K73" s="151"/>
      <c r="L73" s="151"/>
      <c r="M73" s="151"/>
    </row>
    <row r="74" spans="1:13" ht="15.75" x14ac:dyDescent="0.25">
      <c r="A74" s="151"/>
      <c r="B74" s="151"/>
      <c r="C74" s="151"/>
      <c r="D74" s="151"/>
      <c r="E74" s="151"/>
      <c r="F74" s="151"/>
      <c r="G74" s="151"/>
      <c r="H74" s="151"/>
      <c r="I74" s="151"/>
      <c r="J74" s="151"/>
      <c r="K74" s="151"/>
      <c r="L74" s="151"/>
      <c r="M74" s="151"/>
    </row>
    <row r="75" spans="1:13" ht="15.75" x14ac:dyDescent="0.25">
      <c r="A75" s="151"/>
      <c r="B75" s="151"/>
      <c r="C75" s="151"/>
      <c r="D75" s="151"/>
      <c r="E75" s="151"/>
      <c r="F75" s="151"/>
      <c r="G75" s="151"/>
      <c r="H75" s="151"/>
      <c r="I75" s="151"/>
      <c r="J75" s="151"/>
      <c r="K75" s="151"/>
      <c r="L75" s="151"/>
      <c r="M75" s="151"/>
    </row>
    <row r="76" spans="1:13" ht="15.75" x14ac:dyDescent="0.25">
      <c r="A76" s="151"/>
      <c r="B76" s="151"/>
      <c r="C76" s="151"/>
      <c r="D76" s="151"/>
      <c r="E76" s="151"/>
      <c r="F76" s="151"/>
      <c r="G76" s="151"/>
      <c r="H76" s="151"/>
      <c r="I76" s="151"/>
      <c r="J76" s="151"/>
      <c r="K76" s="151"/>
      <c r="L76" s="151"/>
      <c r="M76" s="151"/>
    </row>
    <row r="77" spans="1:13" ht="15.75" x14ac:dyDescent="0.25">
      <c r="A77" s="151"/>
      <c r="B77" s="151"/>
      <c r="C77" s="151"/>
      <c r="D77" s="151"/>
      <c r="E77" s="151"/>
      <c r="F77" s="151"/>
      <c r="G77" s="151"/>
      <c r="H77" s="151"/>
      <c r="I77" s="151"/>
      <c r="J77" s="151"/>
      <c r="K77" s="151"/>
      <c r="L77" s="151"/>
      <c r="M77" s="151"/>
    </row>
    <row r="78" spans="1:13" ht="15.75" x14ac:dyDescent="0.25">
      <c r="A78" s="138"/>
      <c r="B78" s="138"/>
      <c r="C78" s="138"/>
      <c r="D78" s="138"/>
      <c r="E78" s="138"/>
      <c r="F78" s="138"/>
      <c r="G78" s="138"/>
      <c r="H78" s="138"/>
      <c r="I78" s="138"/>
      <c r="J78" s="138"/>
      <c r="K78" s="138"/>
      <c r="L78" s="138"/>
      <c r="M78" s="138"/>
    </row>
    <row r="79" spans="1:13" ht="15.75" x14ac:dyDescent="0.25">
      <c r="A79" s="138"/>
      <c r="B79" s="138"/>
      <c r="C79" s="138"/>
      <c r="D79" s="138"/>
      <c r="E79" s="138"/>
      <c r="F79" s="138"/>
      <c r="G79" s="138"/>
      <c r="H79" s="138"/>
      <c r="I79" s="138"/>
      <c r="J79" s="138"/>
      <c r="K79" s="138"/>
      <c r="L79" s="138"/>
      <c r="M79" s="138"/>
    </row>
    <row r="80" spans="1:13" ht="15.75" x14ac:dyDescent="0.25">
      <c r="A80" s="138"/>
      <c r="B80" s="138"/>
      <c r="C80" s="138"/>
      <c r="D80" s="138"/>
      <c r="E80" s="138"/>
      <c r="F80" s="138"/>
      <c r="G80" s="138"/>
      <c r="H80" s="138"/>
      <c r="I80" s="138"/>
      <c r="J80" s="138"/>
      <c r="K80" s="138"/>
      <c r="L80" s="138"/>
      <c r="M80" s="138"/>
    </row>
    <row r="81" spans="1:13" ht="15.75" x14ac:dyDescent="0.25">
      <c r="A81" s="138"/>
      <c r="B81" s="138"/>
      <c r="C81" s="138"/>
      <c r="D81" s="138"/>
      <c r="E81" s="138"/>
      <c r="F81" s="138"/>
      <c r="G81" s="138"/>
      <c r="H81" s="138"/>
      <c r="I81" s="138"/>
      <c r="J81" s="138"/>
      <c r="K81" s="138"/>
      <c r="L81" s="138"/>
      <c r="M81" s="138"/>
    </row>
    <row r="82" spans="1:13" ht="15.75" x14ac:dyDescent="0.25">
      <c r="A82" s="138"/>
      <c r="B82" s="138"/>
      <c r="C82" s="138"/>
      <c r="D82" s="138"/>
      <c r="E82" s="138"/>
      <c r="F82" s="138"/>
      <c r="G82" s="138"/>
      <c r="H82" s="138"/>
      <c r="I82" s="138"/>
      <c r="J82" s="138"/>
      <c r="K82" s="138"/>
      <c r="L82" s="138"/>
      <c r="M82" s="138"/>
    </row>
    <row r="83" spans="1:13" ht="15.75" x14ac:dyDescent="0.25">
      <c r="A83" s="138"/>
      <c r="B83" s="138"/>
      <c r="C83" s="138"/>
      <c r="D83" s="138"/>
      <c r="E83" s="138"/>
      <c r="F83" s="138"/>
      <c r="G83" s="138"/>
      <c r="H83" s="138"/>
      <c r="I83" s="138"/>
      <c r="J83" s="138"/>
      <c r="K83" s="138"/>
      <c r="L83" s="138"/>
      <c r="M83" s="138"/>
    </row>
    <row r="84" spans="1:13" ht="15.75" x14ac:dyDescent="0.25">
      <c r="A84" s="138"/>
      <c r="B84" s="138"/>
      <c r="C84" s="138"/>
      <c r="D84" s="138"/>
      <c r="E84" s="138"/>
      <c r="F84" s="138"/>
      <c r="G84" s="138"/>
      <c r="H84" s="138"/>
      <c r="I84" s="138"/>
      <c r="J84" s="138"/>
      <c r="K84" s="138"/>
      <c r="L84" s="138"/>
      <c r="M84" s="138"/>
    </row>
    <row r="85" spans="1:13" ht="15.75" x14ac:dyDescent="0.25">
      <c r="A85" s="138"/>
      <c r="B85" s="138"/>
      <c r="C85" s="138"/>
      <c r="D85" s="138"/>
      <c r="E85" s="138"/>
      <c r="F85" s="138"/>
      <c r="G85" s="138"/>
      <c r="H85" s="138"/>
      <c r="I85" s="138"/>
      <c r="J85" s="138"/>
      <c r="K85" s="138"/>
      <c r="L85" s="138"/>
      <c r="M85" s="138"/>
    </row>
    <row r="86" spans="1:13" ht="15.75" x14ac:dyDescent="0.25">
      <c r="A86" s="138"/>
      <c r="B86" s="138"/>
      <c r="C86" s="138"/>
      <c r="D86" s="138"/>
      <c r="E86" s="138"/>
      <c r="F86" s="138"/>
      <c r="G86" s="138"/>
      <c r="H86" s="138"/>
      <c r="I86" s="138"/>
      <c r="J86" s="138"/>
      <c r="K86" s="138"/>
      <c r="L86" s="138"/>
      <c r="M86" s="138"/>
    </row>
    <row r="87" spans="1:13" ht="15.75" x14ac:dyDescent="0.25">
      <c r="A87" s="138"/>
      <c r="B87" s="138"/>
      <c r="C87" s="138"/>
      <c r="D87" s="138"/>
      <c r="E87" s="138"/>
      <c r="F87" s="138"/>
      <c r="G87" s="138"/>
      <c r="H87" s="138"/>
      <c r="I87" s="138"/>
      <c r="J87" s="138"/>
      <c r="K87" s="138"/>
      <c r="L87" s="138"/>
      <c r="M87" s="138"/>
    </row>
    <row r="88" spans="1:13" ht="15.75" x14ac:dyDescent="0.25">
      <c r="A88" s="138"/>
      <c r="B88" s="138"/>
      <c r="C88" s="138"/>
      <c r="D88" s="138"/>
      <c r="E88" s="138"/>
      <c r="F88" s="138"/>
      <c r="G88" s="138"/>
      <c r="H88" s="138"/>
      <c r="I88" s="138"/>
      <c r="J88" s="138"/>
      <c r="K88" s="138"/>
      <c r="L88" s="138"/>
      <c r="M88" s="138"/>
    </row>
    <row r="89" spans="1:13" ht="15.75" x14ac:dyDescent="0.25">
      <c r="A89" s="138"/>
      <c r="B89" s="138"/>
      <c r="C89" s="138"/>
      <c r="D89" s="138"/>
      <c r="E89" s="138"/>
      <c r="F89" s="138"/>
      <c r="G89" s="138"/>
      <c r="H89" s="138"/>
      <c r="I89" s="138"/>
      <c r="J89" s="138"/>
      <c r="K89" s="138"/>
      <c r="L89" s="138"/>
      <c r="M89" s="138"/>
    </row>
    <row r="90" spans="1:13" ht="15.75" x14ac:dyDescent="0.25">
      <c r="A90" s="138"/>
      <c r="B90" s="138"/>
      <c r="C90" s="138"/>
      <c r="D90" s="138"/>
      <c r="E90" s="138"/>
      <c r="F90" s="138"/>
      <c r="G90" s="138"/>
      <c r="H90" s="138"/>
      <c r="I90" s="138"/>
      <c r="J90" s="138"/>
      <c r="K90" s="138"/>
      <c r="L90" s="138"/>
      <c r="M90" s="138"/>
    </row>
    <row r="91" spans="1:13" ht="15.75" x14ac:dyDescent="0.25">
      <c r="A91" s="138"/>
      <c r="B91" s="138"/>
      <c r="C91" s="138"/>
      <c r="D91" s="138"/>
      <c r="E91" s="138"/>
      <c r="F91" s="138"/>
      <c r="G91" s="138"/>
      <c r="H91" s="138"/>
      <c r="I91" s="138"/>
      <c r="J91" s="138"/>
      <c r="K91" s="138"/>
      <c r="L91" s="138"/>
      <c r="M91" s="138"/>
    </row>
    <row r="92" spans="1:13" ht="15.75" x14ac:dyDescent="0.25">
      <c r="A92" s="138"/>
      <c r="B92" s="138"/>
      <c r="C92" s="138"/>
      <c r="D92" s="138"/>
      <c r="E92" s="138"/>
      <c r="F92" s="138"/>
      <c r="G92" s="138"/>
      <c r="H92" s="138"/>
      <c r="I92" s="138"/>
      <c r="J92" s="138"/>
      <c r="K92" s="138"/>
      <c r="L92" s="138"/>
      <c r="M92" s="138"/>
    </row>
    <row r="93" spans="1:13" ht="15.75" x14ac:dyDescent="0.25">
      <c r="A93" s="138"/>
      <c r="B93" s="138"/>
      <c r="C93" s="138"/>
      <c r="D93" s="138"/>
      <c r="E93" s="138"/>
      <c r="F93" s="138"/>
      <c r="G93" s="138"/>
      <c r="H93" s="138"/>
      <c r="I93" s="138"/>
      <c r="J93" s="138"/>
      <c r="K93" s="138"/>
      <c r="L93" s="138"/>
      <c r="M93" s="138"/>
    </row>
    <row r="94" spans="1:13" ht="15.75" x14ac:dyDescent="0.25">
      <c r="A94" s="138"/>
      <c r="B94" s="138"/>
      <c r="C94" s="138"/>
      <c r="D94" s="138"/>
      <c r="E94" s="138"/>
      <c r="F94" s="138"/>
      <c r="G94" s="138"/>
      <c r="H94" s="138"/>
      <c r="I94" s="138"/>
      <c r="J94" s="138"/>
      <c r="K94" s="138"/>
      <c r="L94" s="138"/>
      <c r="M94" s="138"/>
    </row>
    <row r="95" spans="1:13" ht="15.75" x14ac:dyDescent="0.25">
      <c r="A95" s="138"/>
      <c r="B95" s="138"/>
      <c r="C95" s="138"/>
      <c r="D95" s="138"/>
      <c r="E95" s="138"/>
      <c r="F95" s="138"/>
      <c r="G95" s="138"/>
      <c r="H95" s="138"/>
      <c r="I95" s="138"/>
      <c r="J95" s="138"/>
      <c r="K95" s="138"/>
      <c r="L95" s="138"/>
      <c r="M95" s="138"/>
    </row>
    <row r="96" spans="1:13" ht="15.75" x14ac:dyDescent="0.25">
      <c r="A96" s="138"/>
      <c r="B96" s="138"/>
      <c r="C96" s="138"/>
      <c r="D96" s="138"/>
      <c r="E96" s="138"/>
      <c r="F96" s="138"/>
      <c r="G96" s="138"/>
      <c r="H96" s="138"/>
      <c r="I96" s="138"/>
      <c r="J96" s="138"/>
      <c r="K96" s="138"/>
      <c r="L96" s="138"/>
      <c r="M96" s="138"/>
    </row>
    <row r="97" spans="1:13" ht="15.75" x14ac:dyDescent="0.25">
      <c r="A97" s="138"/>
      <c r="B97" s="138"/>
      <c r="C97" s="138"/>
      <c r="D97" s="138"/>
      <c r="E97" s="138"/>
      <c r="F97" s="138"/>
      <c r="G97" s="138"/>
      <c r="H97" s="138"/>
      <c r="I97" s="138"/>
      <c r="J97" s="138"/>
      <c r="K97" s="138"/>
      <c r="L97" s="138"/>
      <c r="M97" s="138"/>
    </row>
    <row r="98" spans="1:13" ht="15.75" x14ac:dyDescent="0.25">
      <c r="A98" s="138"/>
      <c r="B98" s="138"/>
      <c r="C98" s="138"/>
      <c r="D98" s="138"/>
      <c r="E98" s="138"/>
      <c r="F98" s="138"/>
      <c r="G98" s="138"/>
      <c r="H98" s="138"/>
      <c r="I98" s="138"/>
      <c r="J98" s="138"/>
      <c r="K98" s="138"/>
      <c r="L98" s="138"/>
      <c r="M98" s="138"/>
    </row>
    <row r="99" spans="1:13" ht="15.75" x14ac:dyDescent="0.25">
      <c r="A99" s="138"/>
      <c r="B99" s="138"/>
      <c r="C99" s="138"/>
      <c r="D99" s="138"/>
      <c r="E99" s="138"/>
      <c r="F99" s="138"/>
      <c r="G99" s="138"/>
      <c r="H99" s="138"/>
      <c r="I99" s="138"/>
      <c r="J99" s="138"/>
      <c r="K99" s="138"/>
      <c r="L99" s="138"/>
      <c r="M99" s="138"/>
    </row>
    <row r="100" spans="1:13" ht="15.75" x14ac:dyDescent="0.25">
      <c r="A100" s="138"/>
      <c r="B100" s="138"/>
      <c r="C100" s="138"/>
      <c r="D100" s="138"/>
      <c r="E100" s="138"/>
      <c r="F100" s="138"/>
      <c r="G100" s="138"/>
      <c r="H100" s="138"/>
      <c r="I100" s="138"/>
      <c r="J100" s="138"/>
      <c r="K100" s="138"/>
      <c r="L100" s="138"/>
      <c r="M100" s="138"/>
    </row>
    <row r="101" spans="1:13" ht="15.75" x14ac:dyDescent="0.25">
      <c r="A101" s="138"/>
      <c r="B101" s="138"/>
      <c r="C101" s="138"/>
      <c r="D101" s="138"/>
      <c r="E101" s="138"/>
      <c r="F101" s="138"/>
      <c r="G101" s="138"/>
      <c r="H101" s="138"/>
      <c r="I101" s="138"/>
      <c r="J101" s="138"/>
      <c r="K101" s="138"/>
      <c r="L101" s="138"/>
      <c r="M101" s="138"/>
    </row>
    <row r="102" spans="1:13" ht="15.75" x14ac:dyDescent="0.25">
      <c r="A102" s="138"/>
      <c r="B102" s="138"/>
      <c r="C102" s="138"/>
      <c r="D102" s="138"/>
      <c r="E102" s="138"/>
      <c r="F102" s="138"/>
      <c r="G102" s="138"/>
      <c r="H102" s="138"/>
      <c r="I102" s="138"/>
      <c r="J102" s="138"/>
      <c r="K102" s="138"/>
      <c r="L102" s="138"/>
      <c r="M102" s="138"/>
    </row>
    <row r="103" spans="1:13" ht="15.75" x14ac:dyDescent="0.25">
      <c r="A103" s="138"/>
      <c r="B103" s="138"/>
      <c r="C103" s="138"/>
      <c r="D103" s="138"/>
      <c r="E103" s="138"/>
      <c r="F103" s="138"/>
      <c r="G103" s="138"/>
      <c r="H103" s="138"/>
      <c r="I103" s="138"/>
      <c r="J103" s="138"/>
      <c r="K103" s="138"/>
      <c r="L103" s="138"/>
      <c r="M103" s="138"/>
    </row>
    <row r="104" spans="1:13" ht="15.75" x14ac:dyDescent="0.25">
      <c r="A104" s="138"/>
      <c r="B104" s="138"/>
      <c r="C104" s="138"/>
      <c r="D104" s="138"/>
      <c r="E104" s="138"/>
      <c r="F104" s="138"/>
      <c r="G104" s="138"/>
      <c r="H104" s="138"/>
      <c r="I104" s="138"/>
      <c r="J104" s="138"/>
      <c r="K104" s="138"/>
      <c r="L104" s="138"/>
      <c r="M104" s="138"/>
    </row>
    <row r="105" spans="1:13" ht="15.75" x14ac:dyDescent="0.25">
      <c r="A105" s="138"/>
      <c r="B105" s="138"/>
      <c r="C105" s="138"/>
      <c r="D105" s="138"/>
      <c r="E105" s="138"/>
      <c r="F105" s="138"/>
      <c r="G105" s="138"/>
      <c r="H105" s="138"/>
      <c r="I105" s="138"/>
      <c r="J105" s="138"/>
      <c r="K105" s="138"/>
      <c r="L105" s="138"/>
      <c r="M105" s="138"/>
    </row>
    <row r="106" spans="1:13" ht="15.75" x14ac:dyDescent="0.25">
      <c r="A106" s="138"/>
      <c r="B106" s="138"/>
      <c r="C106" s="138"/>
      <c r="D106" s="138"/>
      <c r="E106" s="138"/>
      <c r="F106" s="138"/>
      <c r="G106" s="138"/>
      <c r="H106" s="138"/>
      <c r="I106" s="138"/>
      <c r="J106" s="138"/>
      <c r="K106" s="138"/>
      <c r="L106" s="138"/>
      <c r="M106" s="138"/>
    </row>
    <row r="107" spans="1:13" ht="15.75" x14ac:dyDescent="0.25">
      <c r="A107" s="138"/>
      <c r="B107" s="138"/>
      <c r="C107" s="138"/>
      <c r="D107" s="138"/>
      <c r="E107" s="138"/>
      <c r="F107" s="138"/>
      <c r="G107" s="138"/>
      <c r="H107" s="138"/>
      <c r="I107" s="138"/>
      <c r="J107" s="138"/>
      <c r="K107" s="138"/>
      <c r="L107" s="138"/>
      <c r="M107" s="138"/>
    </row>
    <row r="108" spans="1:13" ht="15.75" x14ac:dyDescent="0.25">
      <c r="A108" s="138"/>
      <c r="B108" s="138"/>
      <c r="C108" s="138"/>
      <c r="D108" s="138"/>
      <c r="E108" s="138"/>
      <c r="F108" s="138"/>
      <c r="G108" s="138"/>
      <c r="H108" s="138"/>
      <c r="I108" s="138"/>
      <c r="J108" s="138"/>
      <c r="K108" s="138"/>
      <c r="L108" s="138"/>
      <c r="M108" s="138"/>
    </row>
    <row r="109" spans="1:13" ht="15.75" x14ac:dyDescent="0.25">
      <c r="A109" s="138"/>
      <c r="B109" s="138"/>
      <c r="C109" s="138"/>
      <c r="D109" s="138"/>
      <c r="E109" s="138"/>
      <c r="F109" s="138"/>
      <c r="G109" s="138"/>
      <c r="H109" s="138"/>
      <c r="I109" s="138"/>
      <c r="J109" s="138"/>
      <c r="K109" s="138"/>
      <c r="L109" s="138"/>
      <c r="M109" s="138"/>
    </row>
    <row r="110" spans="1:13" ht="15.75" x14ac:dyDescent="0.25">
      <c r="A110" s="138"/>
      <c r="B110" s="138"/>
      <c r="C110" s="138"/>
      <c r="D110" s="138"/>
      <c r="E110" s="138"/>
      <c r="F110" s="138"/>
      <c r="G110" s="138"/>
      <c r="H110" s="138"/>
      <c r="I110" s="138"/>
      <c r="J110" s="138"/>
      <c r="K110" s="138"/>
      <c r="L110" s="138"/>
      <c r="M110" s="138"/>
    </row>
    <row r="111" spans="1:13" ht="15.75" x14ac:dyDescent="0.25">
      <c r="A111" s="138"/>
      <c r="B111" s="138"/>
      <c r="C111" s="138"/>
      <c r="D111" s="138"/>
      <c r="E111" s="138"/>
      <c r="F111" s="138"/>
      <c r="G111" s="138"/>
      <c r="H111" s="138"/>
      <c r="I111" s="138"/>
      <c r="J111" s="138"/>
      <c r="K111" s="138"/>
      <c r="L111" s="138"/>
      <c r="M111" s="138"/>
    </row>
    <row r="112" spans="1:13" ht="15.75" x14ac:dyDescent="0.25">
      <c r="A112" s="138"/>
      <c r="B112" s="138"/>
      <c r="C112" s="138"/>
      <c r="D112" s="138"/>
      <c r="E112" s="138"/>
      <c r="F112" s="138"/>
      <c r="G112" s="138"/>
      <c r="H112" s="138"/>
      <c r="I112" s="138"/>
      <c r="J112" s="138"/>
      <c r="K112" s="138"/>
      <c r="L112" s="138"/>
      <c r="M112" s="138"/>
    </row>
    <row r="113" spans="1:13" ht="15.75" x14ac:dyDescent="0.25">
      <c r="A113" s="138"/>
      <c r="B113" s="138"/>
      <c r="C113" s="138"/>
      <c r="D113" s="138"/>
      <c r="E113" s="138"/>
      <c r="F113" s="138"/>
      <c r="G113" s="138"/>
      <c r="H113" s="138"/>
      <c r="I113" s="138"/>
      <c r="J113" s="138"/>
      <c r="K113" s="138"/>
      <c r="L113" s="138"/>
      <c r="M113" s="138"/>
    </row>
    <row r="114" spans="1:13" ht="15.75" x14ac:dyDescent="0.25">
      <c r="A114" s="138"/>
      <c r="B114" s="138"/>
      <c r="C114" s="138"/>
      <c r="D114" s="138"/>
      <c r="E114" s="138"/>
      <c r="F114" s="138"/>
      <c r="G114" s="138"/>
      <c r="H114" s="138"/>
      <c r="I114" s="138"/>
      <c r="J114" s="138"/>
      <c r="K114" s="138"/>
      <c r="L114" s="138"/>
      <c r="M114" s="138"/>
    </row>
    <row r="115" spans="1:13" ht="15.75" x14ac:dyDescent="0.25">
      <c r="A115" s="138"/>
      <c r="B115" s="138"/>
      <c r="C115" s="138"/>
      <c r="D115" s="138"/>
      <c r="E115" s="138"/>
      <c r="F115" s="138"/>
      <c r="G115" s="138"/>
      <c r="H115" s="138"/>
      <c r="I115" s="138"/>
      <c r="J115" s="138"/>
      <c r="K115" s="138"/>
      <c r="L115" s="138"/>
      <c r="M115" s="138"/>
    </row>
    <row r="116" spans="1:13" ht="15.75" x14ac:dyDescent="0.25">
      <c r="A116" s="138"/>
      <c r="B116" s="138"/>
      <c r="C116" s="138"/>
      <c r="D116" s="138"/>
      <c r="E116" s="138"/>
      <c r="F116" s="138"/>
      <c r="G116" s="138"/>
      <c r="H116" s="138"/>
      <c r="I116" s="138"/>
      <c r="J116" s="138"/>
      <c r="K116" s="138"/>
      <c r="L116" s="138"/>
      <c r="M116" s="138"/>
    </row>
    <row r="117" spans="1:13" ht="15.75" x14ac:dyDescent="0.25">
      <c r="A117" s="138"/>
      <c r="B117" s="138"/>
      <c r="C117" s="138"/>
      <c r="D117" s="138"/>
      <c r="E117" s="138"/>
      <c r="F117" s="138"/>
      <c r="G117" s="138"/>
      <c r="H117" s="138"/>
      <c r="I117" s="138"/>
      <c r="J117" s="138"/>
      <c r="K117" s="138"/>
      <c r="L117" s="138"/>
      <c r="M117" s="138"/>
    </row>
    <row r="118" spans="1:13" ht="15.75" x14ac:dyDescent="0.25">
      <c r="A118" s="138"/>
      <c r="B118" s="138"/>
      <c r="C118" s="138"/>
      <c r="D118" s="138"/>
      <c r="E118" s="138"/>
      <c r="F118" s="138"/>
      <c r="G118" s="138"/>
      <c r="H118" s="138"/>
      <c r="I118" s="138"/>
      <c r="J118" s="138"/>
      <c r="K118" s="138"/>
      <c r="L118" s="138"/>
      <c r="M118" s="138"/>
    </row>
    <row r="119" spans="1:13" ht="15.75" x14ac:dyDescent="0.25">
      <c r="A119" s="138"/>
      <c r="B119" s="138"/>
      <c r="C119" s="138"/>
      <c r="D119" s="138"/>
      <c r="E119" s="138"/>
      <c r="F119" s="138"/>
      <c r="G119" s="138"/>
      <c r="H119" s="138"/>
      <c r="I119" s="138"/>
      <c r="J119" s="138"/>
      <c r="K119" s="138"/>
      <c r="L119" s="138"/>
      <c r="M119" s="138"/>
    </row>
    <row r="120" spans="1:13" ht="15.75" x14ac:dyDescent="0.25">
      <c r="A120" s="138"/>
      <c r="B120" s="138"/>
      <c r="C120" s="138"/>
      <c r="D120" s="138"/>
      <c r="E120" s="138"/>
      <c r="F120" s="138"/>
      <c r="G120" s="138"/>
      <c r="H120" s="138"/>
      <c r="I120" s="138"/>
      <c r="J120" s="138"/>
      <c r="K120" s="138"/>
      <c r="L120" s="138"/>
      <c r="M120" s="138"/>
    </row>
    <row r="121" spans="1:13" ht="15.75" x14ac:dyDescent="0.25">
      <c r="A121" s="138"/>
      <c r="B121" s="138"/>
      <c r="C121" s="138"/>
      <c r="D121" s="138"/>
      <c r="E121" s="138"/>
      <c r="F121" s="138"/>
      <c r="G121" s="138"/>
      <c r="H121" s="138"/>
      <c r="I121" s="138"/>
      <c r="J121" s="138"/>
      <c r="K121" s="138"/>
      <c r="L121" s="138"/>
      <c r="M121" s="138"/>
    </row>
    <row r="122" spans="1:13" ht="15.75" x14ac:dyDescent="0.25">
      <c r="A122" s="138"/>
      <c r="B122" s="138"/>
      <c r="C122" s="138"/>
      <c r="D122" s="138"/>
      <c r="E122" s="138"/>
      <c r="F122" s="138"/>
      <c r="G122" s="138"/>
      <c r="H122" s="138"/>
      <c r="I122" s="138"/>
      <c r="J122" s="138"/>
      <c r="K122" s="138"/>
      <c r="L122" s="138"/>
      <c r="M122" s="138"/>
    </row>
    <row r="123" spans="1:13" ht="15.75" x14ac:dyDescent="0.25">
      <c r="A123" s="138"/>
      <c r="B123" s="138"/>
      <c r="C123" s="138"/>
      <c r="D123" s="138"/>
      <c r="E123" s="138"/>
      <c r="F123" s="138"/>
      <c r="G123" s="138"/>
      <c r="H123" s="138"/>
      <c r="I123" s="138"/>
      <c r="J123" s="138"/>
      <c r="K123" s="138"/>
      <c r="L123" s="138"/>
      <c r="M123" s="138"/>
    </row>
    <row r="124" spans="1:13" ht="15.75" x14ac:dyDescent="0.25">
      <c r="A124" s="138"/>
      <c r="B124" s="138"/>
      <c r="C124" s="138"/>
      <c r="D124" s="138"/>
      <c r="E124" s="138"/>
      <c r="F124" s="138"/>
      <c r="G124" s="138"/>
      <c r="H124" s="138"/>
      <c r="I124" s="138"/>
      <c r="J124" s="138"/>
      <c r="K124" s="138"/>
      <c r="L124" s="138"/>
      <c r="M124" s="138"/>
    </row>
    <row r="125" spans="1:13" ht="15.75" x14ac:dyDescent="0.25">
      <c r="A125" s="138"/>
      <c r="B125" s="138"/>
      <c r="C125" s="138"/>
      <c r="D125" s="138"/>
      <c r="E125" s="138"/>
      <c r="F125" s="138"/>
      <c r="G125" s="138"/>
      <c r="H125" s="138"/>
      <c r="I125" s="138"/>
      <c r="J125" s="138"/>
      <c r="K125" s="138"/>
      <c r="L125" s="138"/>
      <c r="M125" s="138"/>
    </row>
    <row r="126" spans="1:13" ht="15.75" x14ac:dyDescent="0.25">
      <c r="A126" s="138"/>
      <c r="B126" s="138"/>
      <c r="C126" s="138"/>
      <c r="D126" s="138"/>
      <c r="E126" s="138"/>
      <c r="F126" s="138"/>
      <c r="G126" s="138"/>
      <c r="H126" s="138"/>
      <c r="I126" s="138"/>
      <c r="J126" s="138"/>
      <c r="K126" s="138"/>
      <c r="L126" s="138"/>
      <c r="M126" s="138"/>
    </row>
    <row r="127" spans="1:13" ht="15.75" x14ac:dyDescent="0.25">
      <c r="A127" s="138"/>
      <c r="B127" s="138"/>
      <c r="C127" s="138"/>
      <c r="D127" s="138"/>
      <c r="E127" s="138"/>
      <c r="F127" s="138"/>
      <c r="G127" s="138"/>
      <c r="H127" s="138"/>
      <c r="I127" s="138"/>
      <c r="J127" s="138"/>
      <c r="K127" s="138"/>
      <c r="L127" s="138"/>
      <c r="M127" s="138"/>
    </row>
    <row r="128" spans="1:13" ht="15.75" x14ac:dyDescent="0.25">
      <c r="A128" s="138"/>
      <c r="B128" s="138"/>
      <c r="C128" s="138"/>
      <c r="D128" s="138"/>
      <c r="E128" s="138"/>
      <c r="F128" s="138"/>
      <c r="G128" s="138"/>
      <c r="H128" s="138"/>
      <c r="I128" s="138"/>
      <c r="J128" s="138"/>
      <c r="K128" s="138"/>
      <c r="L128" s="138"/>
      <c r="M128" s="138"/>
    </row>
    <row r="129" spans="1:13" ht="15.75" x14ac:dyDescent="0.25">
      <c r="A129" s="138"/>
      <c r="B129" s="138"/>
      <c r="C129" s="138"/>
      <c r="D129" s="138"/>
      <c r="E129" s="138"/>
      <c r="F129" s="138"/>
      <c r="G129" s="138"/>
      <c r="H129" s="138"/>
      <c r="I129" s="138"/>
      <c r="J129" s="138"/>
      <c r="K129" s="138"/>
      <c r="L129" s="138"/>
      <c r="M129" s="138"/>
    </row>
    <row r="130" spans="1:13" ht="15.75" x14ac:dyDescent="0.25">
      <c r="A130" s="138"/>
      <c r="B130" s="138"/>
      <c r="C130" s="138"/>
      <c r="D130" s="138"/>
      <c r="E130" s="138"/>
      <c r="F130" s="138"/>
      <c r="G130" s="138"/>
      <c r="H130" s="138"/>
      <c r="I130" s="138"/>
      <c r="J130" s="138"/>
      <c r="K130" s="138"/>
      <c r="L130" s="138"/>
      <c r="M130" s="138"/>
    </row>
    <row r="131" spans="1:13" ht="15.75" x14ac:dyDescent="0.25">
      <c r="A131" s="138"/>
      <c r="B131" s="138"/>
      <c r="C131" s="138"/>
      <c r="D131" s="138"/>
      <c r="E131" s="138"/>
      <c r="F131" s="138"/>
      <c r="G131" s="138"/>
      <c r="H131" s="138"/>
      <c r="I131" s="138"/>
      <c r="J131" s="138"/>
      <c r="K131" s="138"/>
      <c r="L131" s="138"/>
      <c r="M131" s="138"/>
    </row>
    <row r="132" spans="1:13" ht="15.75" x14ac:dyDescent="0.25">
      <c r="A132" s="138"/>
      <c r="B132" s="138"/>
      <c r="C132" s="138"/>
      <c r="D132" s="138"/>
      <c r="E132" s="138"/>
      <c r="F132" s="138"/>
      <c r="G132" s="138"/>
      <c r="H132" s="138"/>
      <c r="I132" s="138"/>
      <c r="J132" s="138"/>
      <c r="K132" s="138"/>
      <c r="L132" s="138"/>
      <c r="M132" s="138"/>
    </row>
    <row r="133" spans="1:13" ht="15.75" x14ac:dyDescent="0.25">
      <c r="A133" s="138"/>
      <c r="B133" s="138"/>
      <c r="C133" s="138"/>
      <c r="D133" s="138"/>
      <c r="E133" s="138"/>
      <c r="F133" s="138"/>
      <c r="G133" s="138"/>
      <c r="H133" s="138"/>
      <c r="I133" s="138"/>
      <c r="J133" s="138"/>
      <c r="K133" s="138"/>
      <c r="L133" s="138"/>
      <c r="M133" s="138"/>
    </row>
    <row r="134" spans="1:13" ht="15.75" x14ac:dyDescent="0.25">
      <c r="A134" s="138"/>
      <c r="B134" s="138"/>
      <c r="C134" s="138"/>
      <c r="D134" s="138"/>
      <c r="E134" s="138"/>
      <c r="F134" s="138"/>
      <c r="G134" s="138"/>
      <c r="H134" s="138"/>
      <c r="I134" s="138"/>
      <c r="J134" s="138"/>
      <c r="K134" s="138"/>
      <c r="L134" s="138"/>
      <c r="M134" s="138"/>
    </row>
    <row r="135" spans="1:13" ht="15.75" x14ac:dyDescent="0.25">
      <c r="A135" s="138"/>
      <c r="B135" s="138"/>
      <c r="C135" s="138"/>
      <c r="D135" s="138"/>
      <c r="E135" s="138"/>
      <c r="F135" s="138"/>
      <c r="G135" s="138"/>
      <c r="H135" s="138"/>
      <c r="I135" s="138"/>
      <c r="J135" s="138"/>
      <c r="K135" s="138"/>
      <c r="L135" s="138"/>
      <c r="M135" s="138"/>
    </row>
    <row r="136" spans="1:13" ht="15.75" x14ac:dyDescent="0.25">
      <c r="A136" s="138"/>
      <c r="B136" s="138"/>
      <c r="C136" s="138"/>
      <c r="D136" s="138"/>
      <c r="E136" s="138"/>
      <c r="F136" s="138"/>
      <c r="G136" s="138"/>
      <c r="H136" s="138"/>
      <c r="I136" s="138"/>
      <c r="J136" s="138"/>
      <c r="K136" s="138"/>
      <c r="L136" s="138"/>
      <c r="M136" s="138"/>
    </row>
    <row r="137" spans="1:13" ht="15.75" x14ac:dyDescent="0.25">
      <c r="A137" s="138"/>
      <c r="B137" s="138"/>
      <c r="C137" s="138"/>
      <c r="D137" s="138"/>
      <c r="E137" s="138"/>
      <c r="F137" s="138"/>
      <c r="G137" s="138"/>
      <c r="H137" s="138"/>
      <c r="I137" s="138"/>
      <c r="J137" s="138"/>
      <c r="K137" s="138"/>
      <c r="L137" s="138"/>
      <c r="M137" s="138"/>
    </row>
    <row r="138" spans="1:13" ht="15.75" x14ac:dyDescent="0.25">
      <c r="A138" s="138"/>
      <c r="B138" s="138"/>
      <c r="C138" s="138"/>
      <c r="D138" s="138"/>
      <c r="E138" s="138"/>
      <c r="F138" s="138"/>
      <c r="G138" s="138"/>
      <c r="H138" s="138"/>
      <c r="I138" s="138"/>
      <c r="J138" s="138"/>
      <c r="K138" s="138"/>
      <c r="L138" s="138"/>
      <c r="M138" s="138"/>
    </row>
    <row r="139" spans="1:13" ht="15.75" x14ac:dyDescent="0.25">
      <c r="A139" s="138"/>
      <c r="B139" s="138"/>
      <c r="C139" s="138"/>
      <c r="D139" s="138"/>
      <c r="E139" s="138"/>
      <c r="F139" s="138"/>
      <c r="G139" s="138"/>
      <c r="H139" s="138"/>
      <c r="I139" s="138"/>
      <c r="J139" s="138"/>
      <c r="K139" s="138"/>
      <c r="L139" s="138"/>
      <c r="M139" s="138"/>
    </row>
    <row r="140" spans="1:13" ht="15.75" x14ac:dyDescent="0.25">
      <c r="A140" s="138"/>
      <c r="B140" s="138"/>
      <c r="C140" s="138"/>
      <c r="D140" s="138"/>
      <c r="E140" s="138"/>
      <c r="F140" s="138"/>
      <c r="G140" s="138"/>
      <c r="H140" s="138"/>
      <c r="I140" s="138"/>
      <c r="J140" s="138"/>
      <c r="K140" s="138"/>
      <c r="L140" s="138"/>
      <c r="M140" s="138"/>
    </row>
    <row r="141" spans="1:13" ht="15.75" x14ac:dyDescent="0.25">
      <c r="A141" s="138"/>
      <c r="B141" s="138"/>
      <c r="C141" s="138"/>
      <c r="D141" s="138"/>
      <c r="E141" s="138"/>
      <c r="F141" s="138"/>
      <c r="G141" s="138"/>
      <c r="H141" s="138"/>
      <c r="I141" s="138"/>
      <c r="J141" s="138"/>
      <c r="K141" s="138"/>
      <c r="L141" s="138"/>
      <c r="M141" s="138"/>
    </row>
    <row r="142" spans="1:13" ht="15.75" x14ac:dyDescent="0.25">
      <c r="A142" s="138"/>
      <c r="B142" s="138"/>
      <c r="C142" s="138"/>
      <c r="D142" s="138"/>
      <c r="E142" s="138"/>
      <c r="F142" s="138"/>
      <c r="G142" s="138"/>
      <c r="H142" s="138"/>
      <c r="I142" s="138"/>
      <c r="J142" s="138"/>
      <c r="K142" s="138"/>
      <c r="L142" s="138"/>
      <c r="M142" s="138"/>
    </row>
    <row r="143" spans="1:13" ht="15.75" x14ac:dyDescent="0.25">
      <c r="A143" s="138"/>
      <c r="B143" s="138"/>
      <c r="C143" s="138"/>
      <c r="D143" s="138"/>
      <c r="E143" s="138"/>
      <c r="F143" s="138"/>
      <c r="G143" s="138"/>
      <c r="H143" s="138"/>
      <c r="I143" s="138"/>
      <c r="J143" s="138"/>
      <c r="K143" s="138"/>
      <c r="L143" s="138"/>
      <c r="M143" s="138"/>
    </row>
    <row r="144" spans="1:13" ht="15.75" x14ac:dyDescent="0.25">
      <c r="A144" s="138"/>
      <c r="B144" s="138"/>
      <c r="C144" s="138"/>
      <c r="D144" s="138"/>
      <c r="E144" s="138"/>
      <c r="F144" s="138"/>
      <c r="G144" s="138"/>
      <c r="H144" s="138"/>
      <c r="I144" s="138"/>
      <c r="J144" s="138"/>
      <c r="K144" s="138"/>
      <c r="L144" s="138"/>
      <c r="M144" s="138"/>
    </row>
    <row r="145" spans="1:13" ht="15.75" x14ac:dyDescent="0.25">
      <c r="A145" s="138"/>
      <c r="B145" s="138"/>
      <c r="C145" s="138"/>
      <c r="D145" s="138"/>
      <c r="E145" s="138"/>
      <c r="F145" s="138"/>
      <c r="G145" s="138"/>
      <c r="H145" s="138"/>
      <c r="I145" s="138"/>
      <c r="J145" s="138"/>
      <c r="K145" s="138"/>
      <c r="L145" s="138"/>
      <c r="M145" s="138"/>
    </row>
    <row r="146" spans="1:13" ht="15.75" x14ac:dyDescent="0.25">
      <c r="A146" s="138"/>
      <c r="B146" s="138"/>
      <c r="C146" s="138"/>
      <c r="D146" s="138"/>
      <c r="E146" s="138"/>
      <c r="F146" s="138"/>
      <c r="G146" s="138"/>
      <c r="H146" s="138"/>
      <c r="I146" s="138"/>
      <c r="J146" s="138"/>
      <c r="K146" s="138"/>
      <c r="L146" s="138"/>
      <c r="M146" s="138"/>
    </row>
    <row r="147" spans="1:13" ht="15.75" x14ac:dyDescent="0.25">
      <c r="A147" s="138"/>
      <c r="B147" s="138"/>
      <c r="C147" s="138"/>
      <c r="D147" s="138"/>
      <c r="E147" s="138"/>
      <c r="F147" s="138"/>
      <c r="G147" s="138"/>
      <c r="H147" s="138"/>
      <c r="I147" s="138"/>
      <c r="J147" s="138"/>
      <c r="K147" s="138"/>
      <c r="L147" s="138"/>
      <c r="M147" s="138"/>
    </row>
    <row r="148" spans="1:13" ht="15.75" x14ac:dyDescent="0.25">
      <c r="A148" s="138"/>
      <c r="B148" s="138"/>
      <c r="C148" s="138"/>
      <c r="D148" s="138"/>
      <c r="E148" s="138"/>
      <c r="F148" s="138"/>
      <c r="G148" s="138"/>
      <c r="H148" s="138"/>
      <c r="I148" s="138"/>
      <c r="J148" s="138"/>
      <c r="K148" s="138"/>
      <c r="L148" s="138"/>
      <c r="M148" s="138"/>
    </row>
    <row r="149" spans="1:13" ht="15.75" x14ac:dyDescent="0.25">
      <c r="A149" s="138"/>
      <c r="B149" s="138"/>
      <c r="C149" s="138"/>
      <c r="D149" s="138"/>
      <c r="E149" s="138"/>
      <c r="F149" s="138"/>
      <c r="G149" s="138"/>
      <c r="H149" s="138"/>
      <c r="I149" s="138"/>
      <c r="J149" s="138"/>
      <c r="K149" s="138"/>
      <c r="L149" s="138"/>
      <c r="M149" s="138"/>
    </row>
    <row r="150" spans="1:13" ht="15.75" x14ac:dyDescent="0.25">
      <c r="A150" s="138"/>
      <c r="B150" s="138"/>
      <c r="C150" s="138"/>
      <c r="D150" s="138"/>
      <c r="E150" s="138"/>
      <c r="F150" s="138"/>
      <c r="G150" s="138"/>
      <c r="H150" s="138"/>
      <c r="I150" s="138"/>
      <c r="J150" s="138"/>
      <c r="K150" s="138"/>
      <c r="L150" s="138"/>
      <c r="M150" s="138"/>
    </row>
    <row r="151" spans="1:13" ht="15.75" x14ac:dyDescent="0.25">
      <c r="A151" s="138"/>
      <c r="B151" s="138"/>
      <c r="C151" s="138"/>
      <c r="D151" s="138"/>
      <c r="E151" s="138"/>
      <c r="F151" s="138"/>
      <c r="G151" s="138"/>
      <c r="H151" s="138"/>
      <c r="I151" s="138"/>
      <c r="J151" s="138"/>
      <c r="K151" s="138"/>
      <c r="L151" s="138"/>
      <c r="M151" s="138"/>
    </row>
    <row r="152" spans="1:13" ht="15.75" x14ac:dyDescent="0.25">
      <c r="A152" s="138"/>
      <c r="B152" s="138"/>
      <c r="C152" s="138"/>
      <c r="D152" s="138"/>
      <c r="E152" s="138"/>
      <c r="F152" s="138"/>
      <c r="G152" s="138"/>
      <c r="H152" s="138"/>
      <c r="I152" s="138"/>
      <c r="J152" s="138"/>
      <c r="K152" s="138"/>
      <c r="L152" s="138"/>
      <c r="M152" s="138"/>
    </row>
    <row r="153" spans="1:13" ht="15.75" x14ac:dyDescent="0.25">
      <c r="A153" s="138"/>
      <c r="B153" s="138"/>
      <c r="C153" s="138"/>
      <c r="D153" s="138"/>
      <c r="E153" s="138"/>
      <c r="F153" s="138"/>
      <c r="G153" s="138"/>
      <c r="H153" s="138"/>
      <c r="I153" s="138"/>
      <c r="J153" s="138"/>
      <c r="K153" s="138"/>
      <c r="L153" s="138"/>
      <c r="M153" s="138"/>
    </row>
    <row r="154" spans="1:13" ht="15.75" x14ac:dyDescent="0.25">
      <c r="A154" s="138"/>
      <c r="B154" s="138"/>
      <c r="C154" s="138"/>
      <c r="D154" s="138"/>
      <c r="E154" s="138"/>
      <c r="F154" s="138"/>
      <c r="G154" s="138"/>
      <c r="H154" s="138"/>
      <c r="I154" s="138"/>
      <c r="J154" s="138"/>
      <c r="K154" s="138"/>
      <c r="L154" s="138"/>
      <c r="M154" s="138"/>
    </row>
    <row r="155" spans="1:13" ht="15.75" x14ac:dyDescent="0.25">
      <c r="A155" s="138"/>
      <c r="B155" s="138"/>
      <c r="C155" s="138"/>
      <c r="D155" s="138"/>
      <c r="E155" s="138"/>
      <c r="F155" s="138"/>
      <c r="G155" s="138"/>
      <c r="H155" s="138"/>
      <c r="I155" s="138"/>
      <c r="J155" s="138"/>
      <c r="K155" s="138"/>
      <c r="L155" s="138"/>
      <c r="M155" s="138"/>
    </row>
    <row r="156" spans="1:13" ht="15.75" x14ac:dyDescent="0.25">
      <c r="A156" s="138"/>
      <c r="B156" s="138"/>
      <c r="C156" s="138"/>
      <c r="D156" s="138"/>
      <c r="E156" s="138"/>
      <c r="F156" s="138"/>
      <c r="G156" s="138"/>
      <c r="H156" s="138"/>
      <c r="I156" s="138"/>
      <c r="J156" s="138"/>
      <c r="K156" s="138"/>
      <c r="L156" s="138"/>
      <c r="M156" s="138"/>
    </row>
    <row r="157" spans="1:13" ht="15.75" x14ac:dyDescent="0.25">
      <c r="A157" s="138"/>
      <c r="B157" s="138"/>
      <c r="C157" s="138"/>
      <c r="D157" s="138"/>
      <c r="E157" s="138"/>
      <c r="F157" s="138"/>
      <c r="G157" s="138"/>
      <c r="H157" s="138"/>
      <c r="I157" s="138"/>
      <c r="J157" s="138"/>
      <c r="K157" s="138"/>
      <c r="L157" s="138"/>
      <c r="M157" s="138"/>
    </row>
    <row r="158" spans="1:13" ht="15.75" x14ac:dyDescent="0.25">
      <c r="A158" s="138"/>
      <c r="B158" s="138"/>
      <c r="C158" s="138"/>
      <c r="D158" s="138"/>
      <c r="E158" s="138"/>
      <c r="F158" s="138"/>
      <c r="G158" s="138"/>
      <c r="H158" s="138"/>
      <c r="I158" s="138"/>
      <c r="J158" s="138"/>
      <c r="K158" s="138"/>
      <c r="L158" s="138"/>
      <c r="M158" s="138"/>
    </row>
    <row r="159" spans="1:13" ht="15.75" x14ac:dyDescent="0.25">
      <c r="A159" s="138"/>
      <c r="B159" s="138"/>
      <c r="C159" s="138"/>
      <c r="D159" s="138"/>
      <c r="E159" s="138"/>
      <c r="F159" s="138"/>
      <c r="G159" s="138"/>
      <c r="H159" s="138"/>
      <c r="I159" s="138"/>
      <c r="J159" s="138"/>
      <c r="K159" s="138"/>
      <c r="L159" s="138"/>
      <c r="M159" s="138"/>
    </row>
    <row r="160" spans="1:13" ht="15.75" x14ac:dyDescent="0.25">
      <c r="A160" s="138"/>
      <c r="B160" s="138"/>
      <c r="C160" s="138"/>
      <c r="D160" s="138"/>
      <c r="E160" s="138"/>
      <c r="F160" s="138"/>
      <c r="G160" s="138"/>
      <c r="H160" s="138"/>
      <c r="I160" s="138"/>
      <c r="J160" s="138"/>
      <c r="K160" s="138"/>
      <c r="L160" s="138"/>
      <c r="M160" s="138"/>
    </row>
    <row r="161" spans="1:13" ht="15.75" x14ac:dyDescent="0.25">
      <c r="A161" s="138"/>
      <c r="B161" s="138"/>
      <c r="C161" s="138"/>
      <c r="D161" s="138"/>
      <c r="E161" s="138"/>
      <c r="F161" s="138"/>
      <c r="G161" s="138"/>
      <c r="H161" s="138"/>
      <c r="I161" s="138"/>
      <c r="J161" s="138"/>
      <c r="K161" s="138"/>
      <c r="L161" s="138"/>
      <c r="M161" s="138"/>
    </row>
    <row r="162" spans="1:13" ht="15.75" x14ac:dyDescent="0.25">
      <c r="A162" s="138"/>
      <c r="B162" s="138"/>
      <c r="C162" s="138"/>
      <c r="D162" s="138"/>
      <c r="E162" s="138"/>
      <c r="F162" s="138"/>
      <c r="G162" s="138"/>
      <c r="H162" s="138"/>
      <c r="I162" s="138"/>
      <c r="J162" s="138"/>
      <c r="K162" s="138"/>
      <c r="L162" s="138"/>
      <c r="M162" s="138"/>
    </row>
    <row r="163" spans="1:13" ht="15.75" x14ac:dyDescent="0.25">
      <c r="A163" s="138"/>
      <c r="B163" s="138"/>
      <c r="C163" s="138"/>
      <c r="D163" s="138"/>
      <c r="E163" s="138"/>
      <c r="F163" s="138"/>
      <c r="G163" s="138"/>
      <c r="H163" s="138"/>
      <c r="I163" s="138"/>
      <c r="J163" s="138"/>
      <c r="K163" s="138"/>
      <c r="L163" s="138"/>
      <c r="M163" s="138"/>
    </row>
    <row r="164" spans="1:13" ht="15.75" x14ac:dyDescent="0.25">
      <c r="A164" s="138"/>
      <c r="B164" s="138"/>
      <c r="C164" s="138"/>
      <c r="D164" s="138"/>
      <c r="E164" s="138"/>
      <c r="F164" s="138"/>
      <c r="G164" s="138"/>
      <c r="H164" s="138"/>
      <c r="I164" s="138"/>
      <c r="J164" s="138"/>
      <c r="K164" s="138"/>
      <c r="L164" s="138"/>
      <c r="M164" s="138"/>
    </row>
    <row r="165" spans="1:13" ht="15.75" x14ac:dyDescent="0.25">
      <c r="A165" s="138"/>
      <c r="B165" s="138"/>
      <c r="C165" s="138"/>
      <c r="D165" s="138"/>
      <c r="E165" s="138"/>
      <c r="F165" s="138"/>
      <c r="G165" s="138"/>
      <c r="H165" s="138"/>
      <c r="I165" s="138"/>
      <c r="J165" s="138"/>
      <c r="K165" s="138"/>
      <c r="L165" s="138"/>
      <c r="M165" s="138"/>
    </row>
    <row r="166" spans="1:13" ht="15.75" x14ac:dyDescent="0.25">
      <c r="A166" s="138"/>
      <c r="B166" s="138"/>
      <c r="C166" s="138"/>
      <c r="D166" s="138"/>
      <c r="E166" s="138"/>
      <c r="F166" s="138"/>
      <c r="G166" s="138"/>
      <c r="H166" s="138"/>
      <c r="I166" s="138"/>
      <c r="J166" s="138"/>
      <c r="K166" s="138"/>
      <c r="L166" s="138"/>
      <c r="M166" s="138"/>
    </row>
    <row r="167" spans="1:13" ht="15.75" x14ac:dyDescent="0.25">
      <c r="A167" s="138"/>
      <c r="B167" s="138"/>
      <c r="C167" s="138"/>
      <c r="D167" s="138"/>
      <c r="E167" s="138"/>
      <c r="F167" s="138"/>
      <c r="G167" s="138"/>
      <c r="H167" s="138"/>
      <c r="I167" s="138"/>
      <c r="J167" s="138"/>
      <c r="K167" s="138"/>
      <c r="L167" s="138"/>
      <c r="M167" s="138"/>
    </row>
    <row r="168" spans="1:13" ht="15.75" x14ac:dyDescent="0.25">
      <c r="A168" s="138"/>
      <c r="B168" s="138"/>
      <c r="C168" s="138"/>
      <c r="D168" s="138"/>
      <c r="E168" s="138"/>
      <c r="F168" s="138"/>
      <c r="G168" s="138"/>
      <c r="H168" s="138"/>
      <c r="I168" s="138"/>
      <c r="J168" s="138"/>
      <c r="K168" s="138"/>
      <c r="L168" s="138"/>
      <c r="M168" s="138"/>
    </row>
    <row r="169" spans="1:13" ht="15.75" x14ac:dyDescent="0.25">
      <c r="A169" s="138"/>
      <c r="B169" s="138"/>
      <c r="C169" s="138"/>
      <c r="D169" s="138"/>
      <c r="E169" s="138"/>
      <c r="F169" s="138"/>
      <c r="G169" s="138"/>
      <c r="H169" s="138"/>
      <c r="I169" s="138"/>
      <c r="J169" s="138"/>
      <c r="K169" s="138"/>
      <c r="L169" s="138"/>
      <c r="M169" s="138"/>
    </row>
    <row r="170" spans="1:13" ht="15.75" x14ac:dyDescent="0.25">
      <c r="A170" s="138"/>
      <c r="B170" s="138"/>
      <c r="C170" s="138"/>
      <c r="D170" s="138"/>
      <c r="E170" s="138"/>
      <c r="F170" s="138"/>
      <c r="G170" s="138"/>
      <c r="H170" s="138"/>
      <c r="I170" s="138"/>
      <c r="J170" s="138"/>
      <c r="K170" s="138"/>
      <c r="L170" s="138"/>
      <c r="M170" s="138"/>
    </row>
    <row r="171" spans="1:13" ht="15.75" x14ac:dyDescent="0.25">
      <c r="A171" s="138"/>
      <c r="B171" s="138"/>
      <c r="C171" s="138"/>
      <c r="D171" s="138"/>
      <c r="E171" s="138"/>
      <c r="F171" s="138"/>
      <c r="G171" s="138"/>
      <c r="H171" s="138"/>
      <c r="I171" s="138"/>
      <c r="J171" s="138"/>
      <c r="K171" s="138"/>
      <c r="L171" s="138"/>
      <c r="M171" s="138"/>
    </row>
    <row r="172" spans="1:13" ht="15.75" x14ac:dyDescent="0.25">
      <c r="A172" s="138"/>
      <c r="B172" s="138"/>
      <c r="C172" s="138"/>
      <c r="D172" s="138"/>
      <c r="E172" s="138"/>
      <c r="F172" s="138"/>
      <c r="G172" s="138"/>
      <c r="H172" s="138"/>
      <c r="I172" s="138"/>
      <c r="J172" s="138"/>
      <c r="K172" s="138"/>
      <c r="L172" s="138"/>
      <c r="M172" s="138"/>
    </row>
    <row r="173" spans="1:13" ht="15.75" x14ac:dyDescent="0.25">
      <c r="A173" s="138"/>
      <c r="B173" s="138"/>
      <c r="C173" s="138"/>
      <c r="D173" s="138"/>
      <c r="E173" s="138"/>
      <c r="F173" s="138"/>
      <c r="G173" s="138"/>
      <c r="H173" s="138"/>
      <c r="I173" s="138"/>
      <c r="J173" s="138"/>
      <c r="K173" s="138"/>
      <c r="L173" s="138"/>
      <c r="M173" s="138"/>
    </row>
    <row r="174" spans="1:13" ht="15.75" x14ac:dyDescent="0.25">
      <c r="A174" s="138"/>
      <c r="B174" s="138"/>
      <c r="C174" s="138"/>
      <c r="D174" s="138"/>
      <c r="E174" s="138"/>
      <c r="F174" s="138"/>
      <c r="G174" s="138"/>
      <c r="H174" s="138"/>
      <c r="I174" s="138"/>
      <c r="J174" s="138"/>
      <c r="K174" s="138"/>
      <c r="L174" s="138"/>
      <c r="M174" s="138"/>
    </row>
    <row r="175" spans="1:13" ht="15.75" x14ac:dyDescent="0.25">
      <c r="A175" s="138"/>
      <c r="B175" s="138"/>
      <c r="C175" s="138"/>
      <c r="D175" s="138"/>
      <c r="E175" s="138"/>
      <c r="F175" s="138"/>
      <c r="G175" s="138"/>
      <c r="H175" s="138"/>
      <c r="I175" s="138"/>
      <c r="J175" s="138"/>
      <c r="K175" s="138"/>
      <c r="L175" s="138"/>
      <c r="M175" s="138"/>
    </row>
    <row r="176" spans="1:13" ht="15.75" x14ac:dyDescent="0.25">
      <c r="A176" s="138"/>
      <c r="B176" s="138"/>
      <c r="C176" s="138"/>
      <c r="D176" s="138"/>
      <c r="E176" s="138"/>
      <c r="F176" s="138"/>
      <c r="G176" s="138"/>
      <c r="H176" s="138"/>
      <c r="I176" s="138"/>
      <c r="J176" s="138"/>
      <c r="K176" s="138"/>
      <c r="L176" s="138"/>
      <c r="M176" s="138"/>
    </row>
    <row r="177" spans="1:13" ht="15.75" x14ac:dyDescent="0.25">
      <c r="A177" s="138"/>
      <c r="B177" s="138"/>
      <c r="C177" s="138"/>
      <c r="D177" s="138"/>
      <c r="E177" s="138"/>
      <c r="F177" s="138"/>
      <c r="G177" s="138"/>
      <c r="H177" s="138"/>
      <c r="I177" s="138"/>
      <c r="J177" s="138"/>
      <c r="K177" s="138"/>
      <c r="L177" s="138"/>
      <c r="M177" s="138"/>
    </row>
    <row r="178" spans="1:13" ht="15.75" x14ac:dyDescent="0.25">
      <c r="A178" s="138"/>
      <c r="B178" s="138"/>
      <c r="C178" s="138"/>
      <c r="D178" s="138"/>
      <c r="E178" s="138"/>
      <c r="F178" s="138"/>
      <c r="G178" s="138"/>
      <c r="H178" s="138"/>
      <c r="I178" s="138"/>
      <c r="J178" s="138"/>
      <c r="K178" s="138"/>
      <c r="L178" s="138"/>
      <c r="M178" s="138"/>
    </row>
    <row r="179" spans="1:13" ht="15.75" x14ac:dyDescent="0.25">
      <c r="A179" s="138"/>
      <c r="B179" s="138"/>
      <c r="C179" s="138"/>
      <c r="D179" s="138"/>
      <c r="E179" s="138"/>
      <c r="F179" s="138"/>
      <c r="G179" s="138"/>
      <c r="H179" s="138"/>
      <c r="I179" s="138"/>
      <c r="J179" s="138"/>
      <c r="K179" s="138"/>
      <c r="L179" s="138"/>
      <c r="M179" s="138"/>
    </row>
    <row r="180" spans="1:13" ht="15.75" x14ac:dyDescent="0.25">
      <c r="A180" s="138"/>
      <c r="B180" s="138"/>
      <c r="C180" s="138"/>
      <c r="D180" s="138"/>
      <c r="E180" s="138"/>
      <c r="F180" s="138"/>
      <c r="G180" s="138"/>
      <c r="H180" s="138"/>
      <c r="I180" s="138"/>
      <c r="J180" s="138"/>
      <c r="K180" s="138"/>
      <c r="L180" s="138"/>
      <c r="M180" s="138"/>
    </row>
    <row r="181" spans="1:13" ht="15.75" x14ac:dyDescent="0.25">
      <c r="A181" s="138"/>
      <c r="B181" s="138"/>
      <c r="C181" s="138"/>
      <c r="D181" s="138"/>
      <c r="E181" s="138"/>
      <c r="F181" s="138"/>
      <c r="G181" s="138"/>
      <c r="H181" s="138"/>
      <c r="I181" s="138"/>
      <c r="J181" s="138"/>
      <c r="K181" s="138"/>
      <c r="L181" s="138"/>
      <c r="M181" s="138"/>
    </row>
    <row r="182" spans="1:13" ht="15.75" x14ac:dyDescent="0.25">
      <c r="A182" s="138"/>
      <c r="B182" s="138"/>
      <c r="C182" s="138"/>
      <c r="D182" s="138"/>
      <c r="E182" s="138"/>
      <c r="F182" s="138"/>
      <c r="G182" s="138"/>
      <c r="H182" s="138"/>
      <c r="I182" s="138"/>
      <c r="J182" s="138"/>
      <c r="K182" s="138"/>
      <c r="L182" s="138"/>
      <c r="M182" s="138"/>
    </row>
    <row r="183" spans="1:13" ht="15.75" x14ac:dyDescent="0.25">
      <c r="A183" s="138"/>
      <c r="B183" s="138"/>
      <c r="C183" s="138"/>
      <c r="D183" s="138"/>
      <c r="E183" s="138"/>
      <c r="F183" s="138"/>
      <c r="G183" s="138"/>
      <c r="H183" s="138"/>
      <c r="I183" s="138"/>
      <c r="J183" s="138"/>
      <c r="K183" s="138"/>
      <c r="L183" s="138"/>
      <c r="M183" s="138"/>
    </row>
    <row r="184" spans="1:13" ht="15.75" x14ac:dyDescent="0.25">
      <c r="A184" s="138"/>
      <c r="B184" s="138"/>
      <c r="C184" s="138"/>
      <c r="D184" s="138"/>
      <c r="E184" s="138"/>
      <c r="F184" s="138"/>
      <c r="G184" s="138"/>
      <c r="H184" s="138"/>
      <c r="I184" s="138"/>
      <c r="J184" s="138"/>
      <c r="K184" s="138"/>
      <c r="L184" s="138"/>
      <c r="M184" s="138"/>
    </row>
    <row r="185" spans="1:13" ht="15.75" x14ac:dyDescent="0.25">
      <c r="A185" s="138"/>
      <c r="B185" s="138"/>
      <c r="C185" s="138"/>
      <c r="D185" s="138"/>
      <c r="E185" s="138"/>
      <c r="F185" s="138"/>
      <c r="G185" s="138"/>
      <c r="H185" s="138"/>
      <c r="I185" s="138"/>
      <c r="J185" s="138"/>
      <c r="K185" s="138"/>
      <c r="L185" s="138"/>
      <c r="M185" s="138"/>
    </row>
    <row r="186" spans="1:13" ht="15.75" x14ac:dyDescent="0.25">
      <c r="A186" s="138"/>
      <c r="B186" s="138"/>
      <c r="C186" s="138"/>
      <c r="D186" s="138"/>
      <c r="E186" s="138"/>
      <c r="F186" s="138"/>
      <c r="G186" s="138"/>
      <c r="H186" s="138"/>
      <c r="I186" s="138"/>
      <c r="J186" s="138"/>
      <c r="K186" s="138"/>
      <c r="L186" s="138"/>
      <c r="M186" s="138"/>
    </row>
    <row r="187" spans="1:13" ht="15.75" x14ac:dyDescent="0.25">
      <c r="A187" s="138"/>
      <c r="B187" s="138"/>
      <c r="C187" s="138"/>
      <c r="D187" s="138"/>
      <c r="E187" s="138"/>
      <c r="F187" s="138"/>
      <c r="G187" s="138"/>
      <c r="H187" s="138"/>
      <c r="I187" s="138"/>
      <c r="J187" s="138"/>
      <c r="K187" s="138"/>
      <c r="L187" s="138"/>
      <c r="M187" s="138"/>
    </row>
    <row r="188" spans="1:13" ht="15.75" x14ac:dyDescent="0.25">
      <c r="A188" s="138"/>
      <c r="B188" s="138"/>
      <c r="C188" s="138"/>
      <c r="D188" s="138"/>
      <c r="E188" s="138"/>
      <c r="F188" s="138"/>
      <c r="G188" s="138"/>
      <c r="H188" s="138"/>
      <c r="I188" s="138"/>
      <c r="J188" s="138"/>
      <c r="K188" s="138"/>
      <c r="L188" s="138"/>
      <c r="M188" s="138"/>
    </row>
    <row r="189" spans="1:13" ht="15.75" x14ac:dyDescent="0.25">
      <c r="A189" s="138"/>
      <c r="B189" s="138"/>
      <c r="C189" s="138"/>
      <c r="D189" s="138"/>
      <c r="E189" s="138"/>
      <c r="F189" s="138"/>
      <c r="G189" s="138"/>
      <c r="H189" s="138"/>
      <c r="I189" s="138"/>
      <c r="J189" s="138"/>
      <c r="K189" s="138"/>
      <c r="L189" s="138"/>
      <c r="M189" s="138"/>
    </row>
    <row r="190" spans="1:13" ht="15.75" x14ac:dyDescent="0.25">
      <c r="A190" s="138"/>
      <c r="B190" s="138"/>
      <c r="C190" s="138"/>
      <c r="D190" s="138"/>
      <c r="E190" s="138"/>
      <c r="F190" s="138"/>
      <c r="G190" s="138"/>
      <c r="H190" s="138"/>
      <c r="I190" s="138"/>
      <c r="J190" s="138"/>
      <c r="K190" s="138"/>
      <c r="L190" s="138"/>
      <c r="M190" s="138"/>
    </row>
    <row r="191" spans="1:13" ht="15.75" x14ac:dyDescent="0.25">
      <c r="A191" s="138"/>
      <c r="B191" s="138"/>
      <c r="C191" s="138"/>
      <c r="D191" s="138"/>
      <c r="E191" s="138"/>
      <c r="F191" s="138"/>
      <c r="G191" s="138"/>
      <c r="H191" s="138"/>
      <c r="I191" s="138"/>
      <c r="J191" s="138"/>
      <c r="K191" s="138"/>
      <c r="L191" s="138"/>
      <c r="M191" s="138"/>
    </row>
    <row r="192" spans="1:13" ht="15.75" x14ac:dyDescent="0.25">
      <c r="A192" s="138"/>
      <c r="B192" s="138"/>
      <c r="C192" s="138"/>
      <c r="D192" s="138"/>
      <c r="E192" s="138"/>
      <c r="F192" s="138"/>
      <c r="G192" s="138"/>
      <c r="H192" s="138"/>
      <c r="I192" s="138"/>
      <c r="J192" s="138"/>
      <c r="K192" s="138"/>
      <c r="L192" s="138"/>
      <c r="M192" s="138"/>
    </row>
    <row r="193" spans="1:13" ht="15.75" x14ac:dyDescent="0.25">
      <c r="A193" s="138"/>
      <c r="B193" s="138"/>
      <c r="C193" s="138"/>
      <c r="D193" s="138"/>
      <c r="E193" s="138"/>
      <c r="F193" s="138"/>
      <c r="G193" s="138"/>
      <c r="H193" s="138"/>
      <c r="I193" s="138"/>
      <c r="J193" s="138"/>
      <c r="K193" s="138"/>
      <c r="L193" s="138"/>
      <c r="M193" s="138"/>
    </row>
    <row r="194" spans="1:13" ht="15.75" x14ac:dyDescent="0.25">
      <c r="A194" s="138"/>
      <c r="B194" s="138"/>
      <c r="C194" s="138"/>
      <c r="D194" s="138"/>
      <c r="E194" s="138"/>
      <c r="F194" s="138"/>
      <c r="G194" s="138"/>
      <c r="H194" s="138"/>
      <c r="I194" s="138"/>
      <c r="J194" s="138"/>
      <c r="K194" s="138"/>
      <c r="L194" s="138"/>
      <c r="M194" s="138"/>
    </row>
    <row r="195" spans="1:13" ht="15.75" x14ac:dyDescent="0.25">
      <c r="A195" s="138"/>
      <c r="B195" s="138"/>
      <c r="C195" s="138"/>
      <c r="D195" s="138"/>
      <c r="E195" s="138"/>
      <c r="F195" s="138"/>
      <c r="G195" s="138"/>
      <c r="H195" s="138"/>
      <c r="I195" s="138"/>
      <c r="J195" s="138"/>
      <c r="K195" s="138"/>
      <c r="L195" s="138"/>
      <c r="M195" s="138"/>
    </row>
    <row r="196" spans="1:13" ht="15.75" x14ac:dyDescent="0.25">
      <c r="A196" s="138"/>
      <c r="B196" s="138"/>
      <c r="C196" s="138"/>
      <c r="D196" s="138"/>
      <c r="E196" s="138"/>
      <c r="F196" s="138"/>
      <c r="G196" s="138"/>
      <c r="H196" s="138"/>
      <c r="I196" s="138"/>
      <c r="J196" s="138"/>
      <c r="K196" s="138"/>
      <c r="L196" s="138"/>
      <c r="M196" s="138"/>
    </row>
    <row r="197" spans="1:13" ht="15.75" x14ac:dyDescent="0.25">
      <c r="A197" s="138"/>
      <c r="B197" s="138"/>
      <c r="C197" s="138"/>
      <c r="D197" s="138"/>
      <c r="E197" s="138"/>
      <c r="F197" s="138"/>
      <c r="G197" s="138"/>
      <c r="H197" s="138"/>
      <c r="I197" s="138"/>
      <c r="J197" s="138"/>
      <c r="K197" s="138"/>
      <c r="L197" s="138"/>
      <c r="M197" s="138"/>
    </row>
    <row r="198" spans="1:13" ht="15.75" x14ac:dyDescent="0.25">
      <c r="A198" s="138"/>
      <c r="B198" s="138"/>
      <c r="C198" s="138"/>
      <c r="D198" s="138"/>
      <c r="E198" s="138"/>
      <c r="F198" s="138"/>
      <c r="G198" s="138"/>
      <c r="H198" s="138"/>
      <c r="I198" s="138"/>
      <c r="J198" s="138"/>
      <c r="K198" s="138"/>
      <c r="L198" s="138"/>
      <c r="M198" s="138"/>
    </row>
    <row r="199" spans="1:13" ht="15.75" x14ac:dyDescent="0.25">
      <c r="A199" s="138"/>
      <c r="B199" s="138"/>
      <c r="C199" s="138"/>
      <c r="D199" s="138"/>
      <c r="E199" s="138"/>
      <c r="F199" s="138"/>
      <c r="G199" s="138"/>
      <c r="H199" s="138"/>
      <c r="I199" s="138"/>
      <c r="J199" s="138"/>
      <c r="K199" s="138"/>
      <c r="L199" s="138"/>
      <c r="M199" s="138"/>
    </row>
    <row r="200" spans="1:13" ht="15.75" x14ac:dyDescent="0.25">
      <c r="A200" s="138"/>
      <c r="B200" s="138"/>
      <c r="C200" s="138"/>
      <c r="D200" s="138"/>
      <c r="E200" s="138"/>
      <c r="F200" s="138"/>
      <c r="G200" s="138"/>
      <c r="H200" s="138"/>
      <c r="I200" s="138"/>
      <c r="J200" s="138"/>
      <c r="K200" s="138"/>
      <c r="L200" s="138"/>
      <c r="M200" s="138"/>
    </row>
    <row r="201" spans="1:13" ht="15.75" x14ac:dyDescent="0.25">
      <c r="A201" s="138"/>
      <c r="B201" s="138"/>
      <c r="C201" s="138"/>
      <c r="D201" s="138"/>
      <c r="E201" s="138"/>
      <c r="F201" s="138"/>
      <c r="G201" s="138"/>
      <c r="H201" s="138"/>
      <c r="I201" s="138"/>
      <c r="J201" s="138"/>
      <c r="K201" s="138"/>
      <c r="L201" s="138"/>
      <c r="M201" s="138"/>
    </row>
    <row r="202" spans="1:13" ht="15.75" x14ac:dyDescent="0.25">
      <c r="A202" s="138"/>
      <c r="B202" s="138"/>
      <c r="C202" s="138"/>
      <c r="D202" s="138"/>
      <c r="E202" s="138"/>
      <c r="F202" s="138"/>
      <c r="G202" s="138"/>
      <c r="H202" s="138"/>
      <c r="I202" s="138"/>
      <c r="J202" s="138"/>
      <c r="K202" s="138"/>
      <c r="L202" s="138"/>
      <c r="M202" s="138"/>
    </row>
    <row r="203" spans="1:13" ht="15.75" x14ac:dyDescent="0.25">
      <c r="A203" s="138"/>
      <c r="B203" s="138"/>
      <c r="C203" s="138"/>
      <c r="D203" s="138"/>
      <c r="E203" s="138"/>
      <c r="F203" s="138"/>
      <c r="G203" s="138"/>
      <c r="H203" s="138"/>
      <c r="I203" s="138"/>
      <c r="J203" s="138"/>
      <c r="K203" s="138"/>
      <c r="L203" s="138"/>
      <c r="M203" s="138"/>
    </row>
    <row r="204" spans="1:13" ht="15.75" x14ac:dyDescent="0.25">
      <c r="A204" s="138"/>
      <c r="B204" s="138"/>
      <c r="C204" s="138"/>
      <c r="D204" s="138"/>
      <c r="E204" s="138"/>
      <c r="F204" s="138"/>
      <c r="G204" s="138"/>
      <c r="H204" s="138"/>
      <c r="I204" s="138"/>
      <c r="J204" s="138"/>
      <c r="K204" s="138"/>
      <c r="L204" s="138"/>
      <c r="M204" s="138"/>
    </row>
    <row r="205" spans="1:13" ht="15.75" x14ac:dyDescent="0.25">
      <c r="A205" s="138"/>
      <c r="B205" s="138"/>
      <c r="C205" s="138"/>
      <c r="D205" s="138"/>
      <c r="E205" s="138"/>
      <c r="F205" s="138"/>
      <c r="G205" s="138"/>
      <c r="H205" s="138"/>
      <c r="I205" s="138"/>
      <c r="J205" s="138"/>
      <c r="K205" s="138"/>
      <c r="L205" s="138"/>
      <c r="M205" s="138"/>
    </row>
    <row r="206" spans="1:13" ht="15.75" x14ac:dyDescent="0.25">
      <c r="A206" s="138"/>
      <c r="B206" s="138"/>
      <c r="C206" s="138"/>
      <c r="D206" s="138"/>
      <c r="E206" s="138"/>
      <c r="F206" s="138"/>
      <c r="G206" s="138"/>
      <c r="H206" s="138"/>
      <c r="I206" s="138"/>
      <c r="J206" s="138"/>
      <c r="K206" s="138"/>
      <c r="L206" s="138"/>
      <c r="M206" s="138"/>
    </row>
    <row r="207" spans="1:13" ht="15.75" x14ac:dyDescent="0.25">
      <c r="A207" s="138"/>
      <c r="B207" s="138"/>
      <c r="C207" s="138"/>
      <c r="D207" s="138"/>
      <c r="E207" s="138"/>
      <c r="F207" s="138"/>
      <c r="G207" s="138"/>
      <c r="H207" s="138"/>
      <c r="I207" s="138"/>
      <c r="J207" s="138"/>
      <c r="K207" s="138"/>
      <c r="L207" s="138"/>
      <c r="M207" s="138"/>
    </row>
    <row r="208" spans="1:13" ht="15.75" x14ac:dyDescent="0.25">
      <c r="A208" s="138"/>
      <c r="B208" s="138"/>
      <c r="C208" s="138"/>
      <c r="D208" s="138"/>
      <c r="E208" s="138"/>
      <c r="F208" s="138"/>
      <c r="G208" s="138"/>
      <c r="H208" s="138"/>
      <c r="I208" s="138"/>
      <c r="J208" s="138"/>
      <c r="K208" s="138"/>
      <c r="L208" s="138"/>
      <c r="M208" s="138"/>
    </row>
    <row r="209" spans="1:13" ht="15.75" x14ac:dyDescent="0.25">
      <c r="A209" s="138"/>
      <c r="B209" s="138"/>
      <c r="C209" s="138"/>
      <c r="D209" s="138"/>
      <c r="E209" s="138"/>
      <c r="F209" s="138"/>
      <c r="G209" s="138"/>
      <c r="H209" s="138"/>
      <c r="I209" s="138"/>
      <c r="J209" s="138"/>
      <c r="K209" s="138"/>
      <c r="L209" s="138"/>
      <c r="M209" s="138"/>
    </row>
    <row r="210" spans="1:13" ht="15.75" x14ac:dyDescent="0.25">
      <c r="A210" s="138"/>
      <c r="B210" s="138"/>
      <c r="C210" s="138"/>
      <c r="D210" s="138"/>
      <c r="E210" s="138"/>
      <c r="F210" s="138"/>
      <c r="G210" s="138"/>
      <c r="H210" s="138"/>
      <c r="I210" s="138"/>
      <c r="J210" s="138"/>
      <c r="K210" s="138"/>
      <c r="L210" s="138"/>
      <c r="M210" s="138"/>
    </row>
    <row r="211" spans="1:13" ht="15.75" x14ac:dyDescent="0.25">
      <c r="A211" s="138"/>
      <c r="B211" s="138"/>
      <c r="C211" s="138"/>
      <c r="D211" s="138"/>
      <c r="E211" s="138"/>
      <c r="F211" s="138"/>
      <c r="G211" s="138"/>
      <c r="H211" s="138"/>
      <c r="I211" s="138"/>
      <c r="J211" s="138"/>
      <c r="K211" s="138"/>
      <c r="L211" s="138"/>
      <c r="M211" s="138"/>
    </row>
    <row r="212" spans="1:13" ht="15.75" x14ac:dyDescent="0.25">
      <c r="A212" s="138"/>
      <c r="B212" s="138"/>
      <c r="C212" s="138"/>
      <c r="D212" s="138"/>
      <c r="E212" s="138"/>
      <c r="F212" s="138"/>
      <c r="G212" s="138"/>
      <c r="H212" s="138"/>
      <c r="I212" s="138"/>
      <c r="J212" s="138"/>
      <c r="K212" s="138"/>
      <c r="L212" s="138"/>
      <c r="M212" s="138"/>
    </row>
    <row r="213" spans="1:13" ht="15.75" x14ac:dyDescent="0.25">
      <c r="A213" s="138"/>
      <c r="B213" s="138"/>
      <c r="C213" s="138"/>
      <c r="D213" s="138"/>
      <c r="E213" s="138"/>
      <c r="F213" s="138"/>
      <c r="G213" s="138"/>
      <c r="H213" s="138"/>
      <c r="I213" s="138"/>
      <c r="J213" s="138"/>
      <c r="K213" s="138"/>
      <c r="L213" s="138"/>
      <c r="M213" s="138"/>
    </row>
    <row r="214" spans="1:13" ht="15.75" x14ac:dyDescent="0.25">
      <c r="A214" s="138"/>
      <c r="B214" s="138"/>
      <c r="C214" s="138"/>
      <c r="D214" s="138"/>
      <c r="E214" s="138"/>
      <c r="F214" s="138"/>
      <c r="G214" s="138"/>
      <c r="H214" s="138"/>
      <c r="I214" s="138"/>
      <c r="J214" s="138"/>
      <c r="K214" s="138"/>
      <c r="L214" s="138"/>
      <c r="M214" s="138"/>
    </row>
    <row r="215" spans="1:13" ht="15.75" x14ac:dyDescent="0.25">
      <c r="A215" s="138"/>
      <c r="B215" s="138"/>
      <c r="C215" s="138"/>
      <c r="D215" s="138"/>
      <c r="E215" s="138"/>
      <c r="F215" s="138"/>
      <c r="G215" s="138"/>
      <c r="H215" s="138"/>
      <c r="I215" s="138"/>
      <c r="J215" s="138"/>
      <c r="K215" s="138"/>
      <c r="L215" s="138"/>
      <c r="M215" s="138"/>
    </row>
    <row r="216" spans="1:13" ht="15.75" x14ac:dyDescent="0.25">
      <c r="A216" s="138"/>
      <c r="B216" s="138"/>
      <c r="C216" s="138"/>
      <c r="D216" s="138"/>
      <c r="E216" s="138"/>
      <c r="F216" s="138"/>
      <c r="G216" s="138"/>
      <c r="H216" s="138"/>
      <c r="I216" s="138"/>
      <c r="J216" s="138"/>
      <c r="K216" s="138"/>
      <c r="L216" s="138"/>
      <c r="M216" s="138"/>
    </row>
    <row r="217" spans="1:13" ht="15.75" x14ac:dyDescent="0.25">
      <c r="A217" s="138"/>
      <c r="B217" s="138"/>
      <c r="C217" s="138"/>
      <c r="D217" s="138"/>
      <c r="E217" s="138"/>
      <c r="F217" s="138"/>
      <c r="G217" s="138"/>
      <c r="H217" s="138"/>
      <c r="I217" s="138"/>
      <c r="J217" s="138"/>
      <c r="K217" s="138"/>
      <c r="L217" s="138"/>
      <c r="M217" s="138"/>
    </row>
    <row r="218" spans="1:13" ht="15.75" x14ac:dyDescent="0.25">
      <c r="A218" s="138"/>
      <c r="B218" s="138"/>
      <c r="C218" s="138"/>
      <c r="D218" s="138"/>
      <c r="E218" s="138"/>
      <c r="F218" s="138"/>
      <c r="G218" s="138"/>
      <c r="H218" s="138"/>
      <c r="I218" s="138"/>
      <c r="J218" s="138"/>
      <c r="K218" s="138"/>
      <c r="L218" s="138"/>
      <c r="M218" s="138"/>
    </row>
    <row r="219" spans="1:13" ht="15.75" x14ac:dyDescent="0.25">
      <c r="A219" s="138"/>
      <c r="B219" s="138"/>
      <c r="C219" s="138"/>
      <c r="D219" s="138"/>
      <c r="E219" s="138"/>
      <c r="F219" s="138"/>
      <c r="G219" s="138"/>
      <c r="H219" s="138"/>
      <c r="I219" s="138"/>
      <c r="J219" s="138"/>
      <c r="K219" s="138"/>
      <c r="L219" s="138"/>
      <c r="M219" s="138"/>
    </row>
    <row r="220" spans="1:13" ht="15.75" x14ac:dyDescent="0.25">
      <c r="A220" s="138"/>
      <c r="B220" s="138"/>
      <c r="C220" s="138"/>
      <c r="D220" s="138"/>
      <c r="E220" s="138"/>
      <c r="F220" s="138"/>
      <c r="G220" s="138"/>
      <c r="H220" s="138"/>
      <c r="I220" s="138"/>
      <c r="J220" s="138"/>
      <c r="K220" s="138"/>
      <c r="L220" s="138"/>
      <c r="M220" s="138"/>
    </row>
    <row r="221" spans="1:13" ht="15.75" x14ac:dyDescent="0.25">
      <c r="A221" s="138"/>
      <c r="B221" s="138"/>
      <c r="C221" s="138"/>
      <c r="D221" s="138"/>
      <c r="E221" s="138"/>
      <c r="F221" s="138"/>
      <c r="G221" s="138"/>
      <c r="H221" s="138"/>
      <c r="I221" s="138"/>
      <c r="J221" s="138"/>
      <c r="K221" s="138"/>
      <c r="L221" s="138"/>
      <c r="M221" s="138"/>
    </row>
    <row r="222" spans="1:13" ht="15.75" x14ac:dyDescent="0.25">
      <c r="A222" s="138"/>
      <c r="B222" s="138"/>
      <c r="C222" s="138"/>
      <c r="D222" s="138"/>
      <c r="E222" s="138"/>
      <c r="F222" s="138"/>
      <c r="G222" s="138"/>
      <c r="H222" s="138"/>
      <c r="I222" s="138"/>
      <c r="J222" s="138"/>
      <c r="K222" s="138"/>
      <c r="L222" s="138"/>
      <c r="M222" s="138"/>
    </row>
    <row r="223" spans="1:13" ht="15.75" x14ac:dyDescent="0.25">
      <c r="A223" s="138"/>
      <c r="B223" s="138"/>
      <c r="C223" s="138"/>
      <c r="D223" s="138"/>
      <c r="E223" s="138"/>
      <c r="F223" s="138"/>
      <c r="G223" s="138"/>
      <c r="H223" s="138"/>
      <c r="I223" s="138"/>
      <c r="J223" s="138"/>
      <c r="K223" s="138"/>
      <c r="L223" s="138"/>
      <c r="M223" s="138"/>
    </row>
    <row r="224" spans="1:13" ht="15.75" x14ac:dyDescent="0.25">
      <c r="A224" s="138"/>
      <c r="B224" s="138"/>
      <c r="C224" s="138"/>
      <c r="D224" s="138"/>
      <c r="E224" s="138"/>
      <c r="F224" s="138"/>
      <c r="G224" s="138"/>
      <c r="H224" s="138"/>
      <c r="I224" s="138"/>
      <c r="J224" s="138"/>
      <c r="K224" s="138"/>
      <c r="L224" s="138"/>
      <c r="M224" s="138"/>
    </row>
    <row r="225" spans="1:13" ht="15.75" x14ac:dyDescent="0.25">
      <c r="A225" s="138"/>
      <c r="B225" s="138"/>
      <c r="C225" s="138"/>
      <c r="D225" s="138"/>
      <c r="E225" s="138"/>
      <c r="F225" s="138"/>
      <c r="G225" s="138"/>
      <c r="H225" s="138"/>
      <c r="I225" s="138"/>
      <c r="J225" s="138"/>
      <c r="K225" s="138"/>
      <c r="L225" s="138"/>
      <c r="M225" s="138"/>
    </row>
    <row r="226" spans="1:13" ht="15.75" x14ac:dyDescent="0.25">
      <c r="A226" s="138"/>
      <c r="B226" s="138"/>
      <c r="C226" s="138"/>
      <c r="D226" s="138"/>
      <c r="E226" s="138"/>
      <c r="F226" s="138"/>
      <c r="G226" s="138"/>
      <c r="H226" s="138"/>
      <c r="I226" s="138"/>
      <c r="J226" s="138"/>
      <c r="K226" s="138"/>
      <c r="L226" s="138"/>
      <c r="M226" s="138"/>
    </row>
    <row r="227" spans="1:13" ht="15.75" x14ac:dyDescent="0.25">
      <c r="A227" s="138"/>
      <c r="B227" s="138"/>
      <c r="C227" s="138"/>
      <c r="D227" s="138"/>
      <c r="E227" s="138"/>
      <c r="F227" s="138"/>
      <c r="G227" s="138"/>
      <c r="H227" s="138"/>
      <c r="I227" s="138"/>
      <c r="J227" s="138"/>
      <c r="K227" s="138"/>
      <c r="L227" s="138"/>
      <c r="M227" s="138"/>
    </row>
    <row r="228" spans="1:13" ht="15.75" x14ac:dyDescent="0.25">
      <c r="A228" s="138"/>
      <c r="B228" s="138"/>
      <c r="C228" s="138"/>
      <c r="D228" s="138"/>
      <c r="E228" s="138"/>
      <c r="F228" s="138"/>
      <c r="G228" s="138"/>
      <c r="H228" s="138"/>
      <c r="I228" s="138"/>
      <c r="J228" s="138"/>
      <c r="K228" s="138"/>
      <c r="L228" s="138"/>
      <c r="M228" s="138"/>
    </row>
    <row r="229" spans="1:13" ht="15.75" x14ac:dyDescent="0.25">
      <c r="A229" s="138"/>
      <c r="B229" s="138"/>
      <c r="C229" s="138"/>
      <c r="D229" s="138"/>
      <c r="E229" s="138"/>
      <c r="F229" s="138"/>
      <c r="G229" s="138"/>
      <c r="H229" s="138"/>
      <c r="I229" s="138"/>
      <c r="J229" s="138"/>
      <c r="K229" s="138"/>
      <c r="L229" s="138"/>
      <c r="M229" s="138"/>
    </row>
    <row r="230" spans="1:13" ht="15.75" x14ac:dyDescent="0.25">
      <c r="A230" s="138"/>
      <c r="B230" s="138"/>
      <c r="C230" s="138"/>
      <c r="D230" s="138"/>
      <c r="E230" s="138"/>
      <c r="F230" s="138"/>
      <c r="G230" s="138"/>
      <c r="H230" s="138"/>
      <c r="I230" s="138"/>
      <c r="J230" s="138"/>
      <c r="K230" s="138"/>
      <c r="L230" s="138"/>
      <c r="M230" s="138"/>
    </row>
    <row r="231" spans="1:13" ht="15.75" x14ac:dyDescent="0.25">
      <c r="A231" s="138"/>
      <c r="B231" s="138"/>
      <c r="C231" s="138"/>
      <c r="D231" s="138"/>
      <c r="E231" s="138"/>
      <c r="F231" s="138"/>
      <c r="G231" s="138"/>
      <c r="H231" s="138"/>
      <c r="I231" s="138"/>
      <c r="J231" s="138"/>
      <c r="K231" s="138"/>
      <c r="L231" s="138"/>
      <c r="M231" s="138"/>
    </row>
    <row r="232" spans="1:13" ht="15.75" x14ac:dyDescent="0.25">
      <c r="A232" s="138"/>
      <c r="B232" s="138"/>
      <c r="C232" s="138"/>
      <c r="D232" s="138"/>
      <c r="E232" s="138"/>
      <c r="F232" s="138"/>
      <c r="G232" s="138"/>
      <c r="H232" s="138"/>
      <c r="I232" s="138"/>
      <c r="J232" s="138"/>
      <c r="K232" s="138"/>
      <c r="L232" s="138"/>
      <c r="M232" s="138"/>
    </row>
    <row r="233" spans="1:13" ht="15.75" x14ac:dyDescent="0.25">
      <c r="A233" s="138"/>
      <c r="B233" s="138"/>
      <c r="C233" s="138"/>
      <c r="D233" s="138"/>
      <c r="E233" s="138"/>
      <c r="F233" s="138"/>
      <c r="G233" s="138"/>
      <c r="H233" s="138"/>
      <c r="I233" s="138"/>
      <c r="J233" s="138"/>
      <c r="K233" s="138"/>
      <c r="L233" s="138"/>
      <c r="M233" s="138"/>
    </row>
    <row r="234" spans="1:13" ht="15.75" x14ac:dyDescent="0.25">
      <c r="A234" s="138"/>
      <c r="B234" s="138"/>
      <c r="C234" s="138"/>
      <c r="D234" s="138"/>
      <c r="E234" s="138"/>
      <c r="F234" s="138"/>
      <c r="G234" s="138"/>
      <c r="H234" s="138"/>
      <c r="I234" s="138"/>
      <c r="J234" s="138"/>
      <c r="K234" s="138"/>
      <c r="L234" s="138"/>
      <c r="M234" s="138"/>
    </row>
    <row r="235" spans="1:13" ht="15.75" x14ac:dyDescent="0.25">
      <c r="A235" s="138"/>
      <c r="B235" s="138"/>
      <c r="C235" s="138"/>
      <c r="D235" s="138"/>
      <c r="E235" s="138"/>
      <c r="F235" s="138"/>
      <c r="G235" s="138"/>
      <c r="H235" s="138"/>
      <c r="I235" s="138"/>
      <c r="J235" s="138"/>
      <c r="K235" s="138"/>
      <c r="L235" s="138"/>
      <c r="M235" s="138"/>
    </row>
    <row r="236" spans="1:13" ht="15.75" x14ac:dyDescent="0.25">
      <c r="A236" s="138"/>
      <c r="B236" s="138"/>
      <c r="C236" s="138"/>
      <c r="D236" s="138"/>
      <c r="E236" s="138"/>
      <c r="F236" s="138"/>
      <c r="G236" s="138"/>
      <c r="H236" s="138"/>
      <c r="I236" s="138"/>
      <c r="J236" s="138"/>
      <c r="K236" s="138"/>
      <c r="L236" s="138"/>
      <c r="M236" s="138"/>
    </row>
    <row r="237" spans="1:13" ht="15.75" x14ac:dyDescent="0.25">
      <c r="A237" s="138"/>
      <c r="B237" s="138"/>
      <c r="C237" s="138"/>
      <c r="D237" s="138"/>
      <c r="E237" s="138"/>
      <c r="F237" s="138"/>
      <c r="G237" s="138"/>
      <c r="H237" s="138"/>
      <c r="I237" s="138"/>
      <c r="J237" s="138"/>
      <c r="K237" s="138"/>
      <c r="L237" s="138"/>
      <c r="M237" s="138"/>
    </row>
    <row r="238" spans="1:13" ht="15.75" x14ac:dyDescent="0.25">
      <c r="A238" s="138"/>
      <c r="B238" s="138"/>
      <c r="C238" s="138"/>
      <c r="D238" s="138"/>
      <c r="E238" s="138"/>
      <c r="F238" s="138"/>
      <c r="G238" s="138"/>
      <c r="H238" s="138"/>
      <c r="I238" s="138"/>
      <c r="J238" s="138"/>
      <c r="K238" s="138"/>
      <c r="L238" s="138"/>
      <c r="M238" s="138"/>
    </row>
    <row r="239" spans="1:13" ht="15.75" x14ac:dyDescent="0.25">
      <c r="A239" s="138"/>
      <c r="B239" s="138"/>
      <c r="C239" s="138"/>
      <c r="D239" s="138"/>
      <c r="E239" s="138"/>
      <c r="F239" s="138"/>
      <c r="G239" s="138"/>
      <c r="H239" s="138"/>
      <c r="I239" s="138"/>
      <c r="J239" s="138"/>
      <c r="K239" s="138"/>
      <c r="L239" s="138"/>
      <c r="M239" s="138"/>
    </row>
    <row r="240" spans="1:13" ht="15.75" x14ac:dyDescent="0.25">
      <c r="A240" s="138"/>
      <c r="B240" s="138"/>
      <c r="C240" s="138"/>
      <c r="D240" s="138"/>
      <c r="E240" s="138"/>
      <c r="F240" s="138"/>
      <c r="G240" s="138"/>
      <c r="H240" s="138"/>
      <c r="I240" s="138"/>
      <c r="J240" s="138"/>
      <c r="K240" s="138"/>
      <c r="L240" s="138"/>
      <c r="M240" s="138"/>
    </row>
    <row r="241" spans="1:13" ht="15.75" x14ac:dyDescent="0.25">
      <c r="A241" s="138"/>
      <c r="B241" s="138"/>
      <c r="C241" s="138"/>
      <c r="D241" s="138"/>
      <c r="E241" s="138"/>
      <c r="F241" s="138"/>
      <c r="G241" s="138"/>
      <c r="H241" s="138"/>
      <c r="I241" s="138"/>
      <c r="J241" s="138"/>
      <c r="K241" s="138"/>
      <c r="L241" s="138"/>
      <c r="M241" s="138"/>
    </row>
    <row r="242" spans="1:13" ht="15.75" x14ac:dyDescent="0.25">
      <c r="A242" s="138"/>
      <c r="B242" s="138"/>
      <c r="C242" s="138"/>
      <c r="D242" s="138"/>
      <c r="E242" s="138"/>
      <c r="F242" s="138"/>
      <c r="G242" s="138"/>
      <c r="H242" s="138"/>
      <c r="I242" s="138"/>
      <c r="J242" s="138"/>
      <c r="K242" s="138"/>
      <c r="L242" s="138"/>
      <c r="M242" s="138"/>
    </row>
    <row r="243" spans="1:13" ht="15.75" x14ac:dyDescent="0.25">
      <c r="A243" s="138"/>
      <c r="B243" s="138"/>
      <c r="C243" s="138"/>
      <c r="D243" s="138"/>
      <c r="E243" s="138"/>
      <c r="F243" s="138"/>
      <c r="G243" s="138"/>
      <c r="H243" s="138"/>
      <c r="I243" s="138"/>
      <c r="J243" s="138"/>
      <c r="K243" s="138"/>
      <c r="L243" s="138"/>
      <c r="M243" s="138"/>
    </row>
    <row r="244" spans="1:13" ht="15.75" x14ac:dyDescent="0.25">
      <c r="A244" s="138"/>
      <c r="B244" s="138"/>
      <c r="C244" s="138"/>
      <c r="D244" s="138"/>
      <c r="E244" s="138"/>
      <c r="F244" s="138"/>
      <c r="G244" s="138"/>
      <c r="H244" s="138"/>
      <c r="I244" s="138"/>
      <c r="J244" s="138"/>
      <c r="K244" s="138"/>
      <c r="L244" s="138"/>
      <c r="M244" s="138"/>
    </row>
    <row r="245" spans="1:13" ht="15.75" x14ac:dyDescent="0.25">
      <c r="A245" s="138"/>
      <c r="B245" s="138"/>
      <c r="C245" s="138"/>
      <c r="D245" s="138"/>
      <c r="E245" s="138"/>
      <c r="F245" s="138"/>
      <c r="G245" s="138"/>
      <c r="H245" s="138"/>
      <c r="I245" s="138"/>
      <c r="J245" s="138"/>
      <c r="K245" s="138"/>
      <c r="L245" s="138"/>
      <c r="M245" s="138"/>
    </row>
    <row r="246" spans="1:13" ht="15.75" x14ac:dyDescent="0.25">
      <c r="A246" s="138"/>
      <c r="B246" s="138"/>
      <c r="C246" s="138"/>
      <c r="D246" s="138"/>
      <c r="E246" s="138"/>
      <c r="F246" s="138"/>
      <c r="G246" s="138"/>
      <c r="H246" s="138"/>
      <c r="I246" s="138"/>
      <c r="J246" s="138"/>
      <c r="K246" s="138"/>
      <c r="L246" s="138"/>
      <c r="M246" s="138"/>
    </row>
    <row r="247" spans="1:13" ht="15.75" x14ac:dyDescent="0.25">
      <c r="A247" s="138"/>
      <c r="B247" s="138"/>
      <c r="C247" s="138"/>
      <c r="D247" s="138"/>
      <c r="E247" s="138"/>
      <c r="F247" s="138"/>
      <c r="G247" s="138"/>
      <c r="H247" s="138"/>
      <c r="I247" s="138"/>
      <c r="J247" s="138"/>
      <c r="K247" s="138"/>
      <c r="L247" s="138"/>
      <c r="M247" s="138"/>
    </row>
    <row r="248" spans="1:13" ht="15.75" x14ac:dyDescent="0.25">
      <c r="A248" s="138"/>
      <c r="B248" s="138"/>
      <c r="C248" s="138"/>
      <c r="D248" s="138"/>
      <c r="E248" s="138"/>
      <c r="F248" s="138"/>
      <c r="G248" s="138"/>
      <c r="H248" s="138"/>
      <c r="I248" s="138"/>
      <c r="J248" s="138"/>
      <c r="K248" s="138"/>
      <c r="L248" s="138"/>
      <c r="M248" s="138"/>
    </row>
    <row r="249" spans="1:13" ht="15.75" x14ac:dyDescent="0.25">
      <c r="A249" s="138"/>
      <c r="B249" s="138"/>
      <c r="C249" s="138"/>
      <c r="D249" s="138"/>
      <c r="E249" s="138"/>
      <c r="F249" s="138"/>
      <c r="G249" s="138"/>
      <c r="H249" s="138"/>
      <c r="I249" s="138"/>
      <c r="J249" s="138"/>
      <c r="K249" s="138"/>
      <c r="L249" s="138"/>
      <c r="M249" s="138"/>
    </row>
    <row r="250" spans="1:13" ht="15.75" x14ac:dyDescent="0.25">
      <c r="A250" s="138"/>
      <c r="B250" s="138"/>
      <c r="C250" s="138"/>
      <c r="D250" s="138"/>
      <c r="E250" s="138"/>
      <c r="F250" s="138"/>
      <c r="G250" s="138"/>
      <c r="H250" s="138"/>
      <c r="I250" s="138"/>
      <c r="J250" s="138"/>
      <c r="K250" s="138"/>
      <c r="L250" s="138"/>
      <c r="M250" s="138"/>
    </row>
    <row r="251" spans="1:13" ht="15.75" x14ac:dyDescent="0.25">
      <c r="A251" s="138"/>
      <c r="B251" s="138"/>
      <c r="C251" s="138"/>
      <c r="D251" s="138"/>
      <c r="E251" s="138"/>
      <c r="F251" s="138"/>
      <c r="G251" s="138"/>
      <c r="H251" s="138"/>
      <c r="I251" s="138"/>
      <c r="J251" s="138"/>
      <c r="K251" s="138"/>
      <c r="L251" s="138"/>
      <c r="M251" s="138"/>
    </row>
    <row r="252" spans="1:13" ht="15.75" x14ac:dyDescent="0.25">
      <c r="A252" s="138"/>
      <c r="B252" s="138"/>
      <c r="C252" s="138"/>
      <c r="D252" s="138"/>
      <c r="E252" s="138"/>
      <c r="F252" s="138"/>
      <c r="G252" s="138"/>
      <c r="H252" s="138"/>
      <c r="I252" s="138"/>
      <c r="J252" s="138"/>
      <c r="K252" s="138"/>
      <c r="L252" s="138"/>
      <c r="M252" s="138"/>
    </row>
    <row r="253" spans="1:13" ht="15.75" x14ac:dyDescent="0.25">
      <c r="A253" s="138"/>
      <c r="B253" s="138"/>
      <c r="C253" s="138"/>
      <c r="D253" s="138"/>
      <c r="E253" s="138"/>
      <c r="F253" s="138"/>
      <c r="G253" s="138"/>
      <c r="H253" s="138"/>
      <c r="I253" s="138"/>
      <c r="J253" s="138"/>
      <c r="K253" s="138"/>
      <c r="L253" s="138"/>
      <c r="M253" s="138"/>
    </row>
    <row r="254" spans="1:13" ht="15.75" x14ac:dyDescent="0.25">
      <c r="A254" s="138"/>
      <c r="B254" s="138"/>
      <c r="C254" s="138"/>
      <c r="D254" s="138"/>
      <c r="E254" s="138"/>
      <c r="F254" s="138"/>
      <c r="G254" s="138"/>
      <c r="H254" s="138"/>
      <c r="I254" s="138"/>
      <c r="J254" s="138"/>
      <c r="K254" s="138"/>
      <c r="L254" s="138"/>
      <c r="M254" s="138"/>
    </row>
    <row r="255" spans="1:13" ht="15.75" x14ac:dyDescent="0.25">
      <c r="A255" s="138"/>
      <c r="B255" s="138"/>
      <c r="C255" s="138"/>
      <c r="D255" s="138"/>
      <c r="E255" s="138"/>
      <c r="F255" s="138"/>
      <c r="G255" s="138"/>
      <c r="H255" s="138"/>
      <c r="I255" s="138"/>
      <c r="J255" s="138"/>
      <c r="K255" s="138"/>
      <c r="L255" s="138"/>
      <c r="M255" s="138"/>
    </row>
    <row r="256" spans="1:13" ht="15.75" x14ac:dyDescent="0.25">
      <c r="A256" s="138"/>
      <c r="B256" s="138"/>
      <c r="C256" s="138"/>
      <c r="D256" s="138"/>
      <c r="E256" s="138"/>
      <c r="F256" s="138"/>
      <c r="G256" s="138"/>
      <c r="H256" s="138"/>
      <c r="I256" s="138"/>
      <c r="J256" s="138"/>
      <c r="K256" s="138"/>
      <c r="L256" s="138"/>
      <c r="M256" s="138"/>
    </row>
    <row r="257" spans="1:13" ht="15.75" x14ac:dyDescent="0.25">
      <c r="A257" s="138"/>
      <c r="B257" s="138"/>
      <c r="C257" s="138"/>
      <c r="D257" s="138"/>
      <c r="E257" s="138"/>
      <c r="F257" s="138"/>
      <c r="G257" s="138"/>
      <c r="H257" s="138"/>
      <c r="I257" s="138"/>
      <c r="J257" s="138"/>
      <c r="K257" s="138"/>
      <c r="L257" s="138"/>
      <c r="M257" s="138"/>
    </row>
    <row r="258" spans="1:13" ht="15.75" x14ac:dyDescent="0.25">
      <c r="A258" s="138"/>
      <c r="B258" s="138"/>
      <c r="C258" s="138"/>
      <c r="D258" s="138"/>
      <c r="E258" s="138"/>
      <c r="F258" s="138"/>
      <c r="G258" s="138"/>
      <c r="H258" s="138"/>
      <c r="I258" s="138"/>
      <c r="J258" s="138"/>
      <c r="K258" s="138"/>
      <c r="L258" s="138"/>
      <c r="M258" s="138"/>
    </row>
    <row r="259" spans="1:13" ht="15.75" x14ac:dyDescent="0.25">
      <c r="A259" s="138"/>
      <c r="B259" s="138"/>
      <c r="C259" s="138"/>
      <c r="D259" s="138"/>
      <c r="E259" s="138"/>
      <c r="F259" s="138"/>
      <c r="G259" s="138"/>
      <c r="H259" s="138"/>
      <c r="I259" s="138"/>
      <c r="J259" s="138"/>
      <c r="K259" s="138"/>
      <c r="L259" s="138"/>
      <c r="M259" s="138"/>
    </row>
    <row r="260" spans="1:13" ht="15.75" x14ac:dyDescent="0.25">
      <c r="A260" s="138"/>
      <c r="B260" s="138"/>
      <c r="C260" s="138"/>
      <c r="D260" s="138"/>
      <c r="E260" s="138"/>
      <c r="F260" s="138"/>
      <c r="G260" s="138"/>
      <c r="H260" s="138"/>
      <c r="I260" s="138"/>
      <c r="J260" s="138"/>
      <c r="K260" s="138"/>
      <c r="L260" s="138"/>
      <c r="M260" s="138"/>
    </row>
    <row r="261" spans="1:13" ht="15.75" x14ac:dyDescent="0.25">
      <c r="A261" s="138"/>
      <c r="B261" s="138"/>
      <c r="C261" s="138"/>
      <c r="D261" s="138"/>
      <c r="E261" s="138"/>
      <c r="F261" s="138"/>
      <c r="G261" s="138"/>
      <c r="H261" s="138"/>
      <c r="I261" s="138"/>
      <c r="J261" s="138"/>
      <c r="K261" s="138"/>
      <c r="L261" s="138"/>
      <c r="M261" s="138"/>
    </row>
    <row r="262" spans="1:13" ht="15.75" x14ac:dyDescent="0.25">
      <c r="A262" s="138"/>
      <c r="B262" s="138"/>
      <c r="C262" s="138"/>
      <c r="D262" s="138"/>
      <c r="E262" s="138"/>
      <c r="F262" s="138"/>
      <c r="G262" s="138"/>
      <c r="H262" s="138"/>
      <c r="I262" s="138"/>
      <c r="J262" s="138"/>
      <c r="K262" s="138"/>
      <c r="L262" s="138"/>
      <c r="M262" s="138"/>
    </row>
    <row r="263" spans="1:13" ht="15.75" x14ac:dyDescent="0.25">
      <c r="A263" s="138"/>
      <c r="B263" s="138"/>
      <c r="C263" s="138"/>
      <c r="D263" s="138"/>
      <c r="E263" s="138"/>
      <c r="F263" s="138"/>
      <c r="G263" s="138"/>
      <c r="H263" s="138"/>
      <c r="I263" s="138"/>
      <c r="J263" s="138"/>
      <c r="K263" s="138"/>
      <c r="L263" s="138"/>
      <c r="M263" s="138"/>
    </row>
    <row r="264" spans="1:13" ht="15.75" x14ac:dyDescent="0.25">
      <c r="A264" s="138"/>
      <c r="B264" s="138"/>
      <c r="C264" s="138"/>
      <c r="D264" s="138"/>
      <c r="E264" s="138"/>
      <c r="F264" s="138"/>
      <c r="G264" s="138"/>
      <c r="H264" s="138"/>
      <c r="I264" s="138"/>
      <c r="J264" s="138"/>
      <c r="K264" s="138"/>
      <c r="L264" s="138"/>
      <c r="M264" s="138"/>
    </row>
    <row r="265" spans="1:13" ht="15.75" x14ac:dyDescent="0.25">
      <c r="A265" s="138"/>
      <c r="B265" s="138"/>
      <c r="C265" s="138"/>
      <c r="D265" s="138"/>
      <c r="E265" s="138"/>
      <c r="F265" s="138"/>
      <c r="G265" s="138"/>
      <c r="H265" s="138"/>
      <c r="I265" s="138"/>
      <c r="J265" s="138"/>
      <c r="K265" s="138"/>
      <c r="L265" s="138"/>
      <c r="M265" s="138"/>
    </row>
    <row r="266" spans="1:13" ht="15.75" x14ac:dyDescent="0.25">
      <c r="A266" s="138"/>
      <c r="B266" s="138"/>
      <c r="C266" s="138"/>
      <c r="D266" s="138"/>
      <c r="E266" s="138"/>
      <c r="F266" s="138"/>
      <c r="G266" s="138"/>
      <c r="H266" s="138"/>
      <c r="I266" s="138"/>
      <c r="J266" s="138"/>
      <c r="K266" s="138"/>
      <c r="L266" s="138"/>
      <c r="M266" s="138"/>
    </row>
    <row r="267" spans="1:13" ht="15.75" x14ac:dyDescent="0.25">
      <c r="A267" s="138"/>
      <c r="B267" s="138"/>
      <c r="C267" s="138"/>
      <c r="D267" s="138"/>
      <c r="E267" s="138"/>
      <c r="F267" s="138"/>
      <c r="G267" s="138"/>
      <c r="H267" s="138"/>
      <c r="I267" s="138"/>
      <c r="J267" s="138"/>
      <c r="K267" s="138"/>
      <c r="L267" s="138"/>
      <c r="M267" s="138"/>
    </row>
    <row r="268" spans="1:13" ht="15.75" x14ac:dyDescent="0.25">
      <c r="A268" s="138"/>
      <c r="B268" s="138"/>
      <c r="C268" s="138"/>
      <c r="D268" s="138"/>
      <c r="E268" s="138"/>
      <c r="F268" s="138"/>
      <c r="G268" s="138"/>
      <c r="H268" s="138"/>
      <c r="I268" s="138"/>
      <c r="J268" s="138"/>
      <c r="K268" s="138"/>
      <c r="L268" s="138"/>
      <c r="M268" s="138"/>
    </row>
    <row r="269" spans="1:13" ht="15.75" x14ac:dyDescent="0.25">
      <c r="A269" s="138"/>
      <c r="B269" s="138"/>
      <c r="C269" s="138"/>
      <c r="D269" s="138"/>
      <c r="E269" s="138"/>
      <c r="F269" s="138"/>
      <c r="G269" s="138"/>
      <c r="H269" s="138"/>
      <c r="I269" s="138"/>
      <c r="J269" s="138"/>
      <c r="K269" s="138"/>
      <c r="L269" s="138"/>
      <c r="M269" s="138"/>
    </row>
    <row r="270" spans="1:13" ht="15.75" x14ac:dyDescent="0.25">
      <c r="A270" s="138"/>
      <c r="B270" s="138"/>
      <c r="C270" s="138"/>
      <c r="D270" s="138"/>
      <c r="E270" s="138"/>
      <c r="F270" s="138"/>
      <c r="G270" s="138"/>
      <c r="H270" s="138"/>
      <c r="I270" s="138"/>
      <c r="J270" s="138"/>
      <c r="K270" s="138"/>
      <c r="L270" s="138"/>
      <c r="M270" s="138"/>
    </row>
    <row r="271" spans="1:13" ht="15.75" x14ac:dyDescent="0.25">
      <c r="A271" s="138"/>
      <c r="B271" s="138"/>
      <c r="C271" s="138"/>
      <c r="D271" s="138"/>
      <c r="E271" s="138"/>
      <c r="F271" s="138"/>
      <c r="G271" s="138"/>
      <c r="H271" s="138"/>
      <c r="I271" s="138"/>
      <c r="J271" s="138"/>
      <c r="K271" s="138"/>
      <c r="L271" s="138"/>
      <c r="M271" s="138"/>
    </row>
    <row r="272" spans="1:13" ht="15.75" x14ac:dyDescent="0.25">
      <c r="A272" s="138"/>
      <c r="B272" s="138"/>
      <c r="C272" s="138"/>
      <c r="D272" s="138"/>
      <c r="E272" s="138"/>
      <c r="F272" s="138"/>
      <c r="G272" s="138"/>
      <c r="H272" s="138"/>
      <c r="I272" s="138"/>
      <c r="J272" s="138"/>
      <c r="K272" s="138"/>
      <c r="L272" s="138"/>
      <c r="M272" s="138"/>
    </row>
    <row r="273" spans="1:13" ht="15.75" x14ac:dyDescent="0.25">
      <c r="A273" s="138"/>
      <c r="B273" s="138"/>
      <c r="C273" s="138"/>
      <c r="D273" s="138"/>
      <c r="E273" s="138"/>
      <c r="F273" s="138"/>
      <c r="G273" s="138"/>
      <c r="H273" s="138"/>
      <c r="I273" s="138"/>
      <c r="J273" s="138"/>
      <c r="K273" s="138"/>
      <c r="L273" s="138"/>
      <c r="M273" s="138"/>
    </row>
    <row r="274" spans="1:13" ht="15.75" x14ac:dyDescent="0.25">
      <c r="A274" s="138"/>
      <c r="B274" s="138"/>
      <c r="C274" s="138"/>
      <c r="D274" s="138"/>
      <c r="E274" s="138"/>
      <c r="F274" s="138"/>
      <c r="G274" s="138"/>
      <c r="H274" s="138"/>
      <c r="I274" s="138"/>
      <c r="J274" s="138"/>
      <c r="K274" s="138"/>
      <c r="L274" s="138"/>
      <c r="M274" s="138"/>
    </row>
    <row r="275" spans="1:13" ht="15.75" x14ac:dyDescent="0.25">
      <c r="A275" s="138"/>
      <c r="B275" s="138"/>
      <c r="C275" s="138"/>
      <c r="D275" s="138"/>
      <c r="E275" s="138"/>
      <c r="F275" s="138"/>
      <c r="G275" s="138"/>
      <c r="H275" s="138"/>
      <c r="I275" s="138"/>
      <c r="J275" s="138"/>
      <c r="K275" s="138"/>
      <c r="L275" s="138"/>
      <c r="M275" s="138"/>
    </row>
    <row r="276" spans="1:13" ht="15.75" x14ac:dyDescent="0.25">
      <c r="A276" s="138"/>
      <c r="B276" s="138"/>
      <c r="C276" s="138"/>
      <c r="D276" s="138"/>
      <c r="E276" s="138"/>
      <c r="F276" s="138"/>
      <c r="G276" s="138"/>
      <c r="H276" s="138"/>
      <c r="I276" s="138"/>
      <c r="J276" s="138"/>
      <c r="K276" s="138"/>
      <c r="L276" s="138"/>
      <c r="M276" s="138"/>
    </row>
    <row r="277" spans="1:13" ht="15.75" x14ac:dyDescent="0.25">
      <c r="A277" s="138"/>
      <c r="B277" s="138"/>
      <c r="C277" s="138"/>
      <c r="D277" s="138"/>
      <c r="E277" s="138"/>
      <c r="F277" s="138"/>
      <c r="G277" s="138"/>
      <c r="H277" s="138"/>
      <c r="I277" s="138"/>
      <c r="J277" s="138"/>
      <c r="K277" s="138"/>
      <c r="L277" s="138"/>
      <c r="M277" s="138"/>
    </row>
    <row r="278" spans="1:13" ht="15.75" x14ac:dyDescent="0.25">
      <c r="A278" s="138"/>
      <c r="B278" s="138"/>
      <c r="C278" s="138"/>
      <c r="D278" s="138"/>
      <c r="E278" s="138"/>
      <c r="F278" s="138"/>
      <c r="G278" s="138"/>
      <c r="H278" s="138"/>
      <c r="I278" s="138"/>
      <c r="J278" s="138"/>
      <c r="K278" s="138"/>
      <c r="L278" s="138"/>
      <c r="M278" s="138"/>
    </row>
    <row r="279" spans="1:13" ht="15.75" x14ac:dyDescent="0.25">
      <c r="A279" s="138"/>
      <c r="B279" s="138"/>
      <c r="C279" s="138"/>
      <c r="D279" s="138"/>
      <c r="E279" s="138"/>
      <c r="F279" s="138"/>
      <c r="G279" s="138"/>
      <c r="H279" s="138"/>
      <c r="I279" s="138"/>
      <c r="J279" s="138"/>
      <c r="K279" s="138"/>
      <c r="L279" s="138"/>
      <c r="M279" s="138"/>
    </row>
    <row r="280" spans="1:13" ht="15.75" x14ac:dyDescent="0.25">
      <c r="A280" s="138"/>
      <c r="B280" s="138"/>
      <c r="C280" s="138"/>
      <c r="D280" s="138"/>
      <c r="E280" s="138"/>
      <c r="F280" s="138"/>
      <c r="G280" s="138"/>
      <c r="H280" s="138"/>
      <c r="I280" s="138"/>
      <c r="J280" s="138"/>
      <c r="K280" s="138"/>
      <c r="L280" s="138"/>
      <c r="M280" s="138"/>
    </row>
    <row r="281" spans="1:13" ht="15.75" x14ac:dyDescent="0.25">
      <c r="A281" s="138"/>
      <c r="B281" s="138"/>
      <c r="C281" s="138"/>
      <c r="D281" s="138"/>
      <c r="E281" s="138"/>
      <c r="F281" s="138"/>
      <c r="G281" s="138"/>
      <c r="H281" s="138"/>
      <c r="I281" s="138"/>
      <c r="J281" s="138"/>
      <c r="K281" s="138"/>
      <c r="L281" s="138"/>
      <c r="M281" s="138"/>
    </row>
    <row r="282" spans="1:13" ht="15.75" x14ac:dyDescent="0.25">
      <c r="A282" s="138"/>
      <c r="B282" s="138"/>
      <c r="C282" s="138"/>
      <c r="D282" s="138"/>
      <c r="E282" s="138"/>
      <c r="F282" s="138"/>
      <c r="G282" s="138"/>
      <c r="H282" s="138"/>
      <c r="I282" s="138"/>
      <c r="J282" s="138"/>
      <c r="K282" s="138"/>
      <c r="L282" s="138"/>
      <c r="M282" s="138"/>
    </row>
    <row r="283" spans="1:13" ht="15.75" x14ac:dyDescent="0.25">
      <c r="A283" s="138"/>
      <c r="B283" s="138"/>
      <c r="C283" s="138"/>
      <c r="D283" s="138"/>
      <c r="E283" s="138"/>
      <c r="F283" s="138"/>
      <c r="G283" s="138"/>
      <c r="H283" s="138"/>
      <c r="I283" s="138"/>
      <c r="J283" s="138"/>
      <c r="K283" s="138"/>
      <c r="L283" s="138"/>
      <c r="M283" s="138"/>
    </row>
    <row r="284" spans="1:13" ht="15.75" x14ac:dyDescent="0.25">
      <c r="A284" s="138"/>
      <c r="B284" s="138"/>
      <c r="C284" s="138"/>
      <c r="D284" s="138"/>
      <c r="E284" s="138"/>
      <c r="F284" s="138"/>
      <c r="G284" s="138"/>
      <c r="H284" s="138"/>
      <c r="I284" s="138"/>
      <c r="J284" s="138"/>
      <c r="K284" s="138"/>
      <c r="L284" s="138"/>
      <c r="M284" s="138"/>
    </row>
    <row r="285" spans="1:13" ht="15.75" x14ac:dyDescent="0.25">
      <c r="A285" s="138"/>
      <c r="B285" s="138"/>
      <c r="C285" s="138"/>
      <c r="D285" s="138"/>
      <c r="E285" s="138"/>
      <c r="F285" s="138"/>
      <c r="G285" s="138"/>
      <c r="H285" s="138"/>
      <c r="I285" s="138"/>
      <c r="J285" s="138"/>
      <c r="K285" s="138"/>
      <c r="L285" s="138"/>
      <c r="M285" s="138"/>
    </row>
    <row r="286" spans="1:13" ht="15.75" x14ac:dyDescent="0.25">
      <c r="A286" s="138"/>
      <c r="B286" s="138"/>
      <c r="C286" s="138"/>
      <c r="D286" s="138"/>
      <c r="E286" s="138"/>
      <c r="F286" s="138"/>
      <c r="G286" s="138"/>
      <c r="H286" s="138"/>
      <c r="I286" s="138"/>
      <c r="J286" s="138"/>
      <c r="K286" s="138"/>
      <c r="L286" s="138"/>
      <c r="M286" s="138"/>
    </row>
    <row r="287" spans="1:13" ht="15.75" x14ac:dyDescent="0.25">
      <c r="A287" s="138"/>
      <c r="B287" s="138"/>
      <c r="C287" s="138"/>
      <c r="D287" s="138"/>
      <c r="E287" s="138"/>
      <c r="F287" s="138"/>
      <c r="G287" s="138"/>
      <c r="H287" s="138"/>
      <c r="I287" s="138"/>
      <c r="J287" s="138"/>
      <c r="K287" s="138"/>
      <c r="L287" s="138"/>
      <c r="M287" s="138"/>
    </row>
    <row r="288" spans="1:13" ht="15.75" x14ac:dyDescent="0.25">
      <c r="A288" s="138"/>
      <c r="B288" s="138"/>
      <c r="C288" s="138"/>
      <c r="D288" s="138"/>
      <c r="E288" s="138"/>
      <c r="F288" s="138"/>
      <c r="G288" s="138"/>
      <c r="H288" s="138"/>
      <c r="I288" s="138"/>
      <c r="J288" s="138"/>
      <c r="K288" s="138"/>
      <c r="L288" s="138"/>
      <c r="M288" s="138"/>
    </row>
    <row r="289" spans="1:13" ht="15.75" x14ac:dyDescent="0.25">
      <c r="A289" s="138"/>
      <c r="B289" s="138"/>
      <c r="C289" s="138"/>
      <c r="D289" s="138"/>
      <c r="E289" s="138"/>
      <c r="F289" s="138"/>
      <c r="G289" s="138"/>
      <c r="H289" s="138"/>
      <c r="I289" s="138"/>
      <c r="J289" s="138"/>
      <c r="K289" s="138"/>
      <c r="L289" s="138"/>
      <c r="M289" s="138"/>
    </row>
    <row r="290" spans="1:13" ht="15.75" x14ac:dyDescent="0.25">
      <c r="A290" s="138"/>
      <c r="B290" s="138"/>
      <c r="C290" s="138"/>
      <c r="D290" s="138"/>
      <c r="E290" s="138"/>
      <c r="F290" s="138"/>
      <c r="G290" s="138"/>
      <c r="H290" s="138"/>
      <c r="I290" s="138"/>
      <c r="J290" s="138"/>
      <c r="K290" s="138"/>
      <c r="L290" s="138"/>
      <c r="M290" s="138"/>
    </row>
    <row r="291" spans="1:13" ht="15.75" x14ac:dyDescent="0.25">
      <c r="A291" s="138"/>
      <c r="B291" s="138"/>
      <c r="C291" s="138"/>
      <c r="D291" s="138"/>
      <c r="E291" s="138"/>
      <c r="F291" s="138"/>
      <c r="G291" s="138"/>
      <c r="H291" s="138"/>
      <c r="I291" s="138"/>
      <c r="J291" s="138"/>
      <c r="K291" s="138"/>
      <c r="L291" s="138"/>
      <c r="M291" s="138"/>
    </row>
    <row r="292" spans="1:13" ht="15.75" x14ac:dyDescent="0.25">
      <c r="A292" s="138"/>
      <c r="B292" s="138"/>
      <c r="C292" s="138"/>
      <c r="D292" s="138"/>
      <c r="E292" s="138"/>
      <c r="F292" s="138"/>
      <c r="G292" s="138"/>
      <c r="H292" s="138"/>
      <c r="I292" s="138"/>
      <c r="J292" s="138"/>
      <c r="K292" s="138"/>
      <c r="L292" s="138"/>
      <c r="M292" s="138"/>
    </row>
    <row r="293" spans="1:13" ht="15.75" x14ac:dyDescent="0.25">
      <c r="A293" s="138"/>
      <c r="B293" s="138"/>
      <c r="C293" s="138"/>
      <c r="D293" s="138"/>
      <c r="E293" s="138"/>
      <c r="F293" s="138"/>
      <c r="G293" s="138"/>
      <c r="H293" s="138"/>
      <c r="I293" s="138"/>
      <c r="J293" s="138"/>
      <c r="K293" s="138"/>
      <c r="L293" s="138"/>
      <c r="M293" s="138"/>
    </row>
    <row r="294" spans="1:13" ht="15.75" x14ac:dyDescent="0.25">
      <c r="A294" s="138"/>
      <c r="B294" s="138"/>
      <c r="C294" s="138"/>
      <c r="D294" s="138"/>
      <c r="E294" s="138"/>
      <c r="F294" s="138"/>
      <c r="G294" s="138"/>
      <c r="H294" s="138"/>
      <c r="I294" s="138"/>
      <c r="J294" s="138"/>
      <c r="K294" s="138"/>
      <c r="L294" s="138"/>
      <c r="M294" s="138"/>
    </row>
    <row r="295" spans="1:13" ht="15.75" x14ac:dyDescent="0.25">
      <c r="A295" s="138"/>
      <c r="B295" s="138"/>
      <c r="C295" s="138"/>
      <c r="D295" s="138"/>
      <c r="E295" s="138"/>
      <c r="F295" s="138"/>
      <c r="G295" s="138"/>
      <c r="H295" s="138"/>
      <c r="I295" s="138"/>
      <c r="J295" s="138"/>
      <c r="K295" s="138"/>
      <c r="L295" s="138"/>
      <c r="M295" s="138"/>
    </row>
    <row r="296" spans="1:13" ht="15.75" x14ac:dyDescent="0.25">
      <c r="A296" s="138"/>
      <c r="B296" s="138"/>
      <c r="C296" s="138"/>
      <c r="D296" s="138"/>
      <c r="E296" s="138"/>
      <c r="F296" s="138"/>
      <c r="G296" s="138"/>
      <c r="H296" s="138"/>
      <c r="I296" s="138"/>
      <c r="J296" s="138"/>
      <c r="K296" s="138"/>
      <c r="L296" s="138"/>
      <c r="M296" s="138"/>
    </row>
    <row r="297" spans="1:13" ht="15.75" x14ac:dyDescent="0.25">
      <c r="A297" s="138"/>
      <c r="B297" s="138"/>
      <c r="C297" s="138"/>
      <c r="D297" s="138"/>
      <c r="E297" s="138"/>
      <c r="F297" s="138"/>
      <c r="G297" s="138"/>
      <c r="H297" s="138"/>
      <c r="I297" s="138"/>
      <c r="J297" s="138"/>
      <c r="K297" s="138"/>
      <c r="L297" s="138"/>
      <c r="M297" s="138"/>
    </row>
    <row r="298" spans="1:13" ht="15.75" x14ac:dyDescent="0.25">
      <c r="A298" s="138"/>
      <c r="B298" s="138"/>
      <c r="C298" s="138"/>
      <c r="D298" s="138"/>
      <c r="E298" s="138"/>
      <c r="F298" s="138"/>
      <c r="G298" s="138"/>
      <c r="H298" s="138"/>
      <c r="I298" s="138"/>
      <c r="J298" s="138"/>
      <c r="K298" s="138"/>
      <c r="L298" s="138"/>
      <c r="M298" s="138"/>
    </row>
    <row r="299" spans="1:13" ht="15.75" x14ac:dyDescent="0.25">
      <c r="A299" s="138"/>
      <c r="B299" s="138"/>
      <c r="C299" s="138"/>
      <c r="D299" s="138"/>
      <c r="E299" s="138"/>
      <c r="F299" s="138"/>
      <c r="G299" s="138"/>
      <c r="H299" s="138"/>
      <c r="I299" s="138"/>
      <c r="J299" s="138"/>
      <c r="K299" s="138"/>
      <c r="L299" s="138"/>
      <c r="M299" s="138"/>
    </row>
    <row r="300" spans="1:13" ht="15.75" x14ac:dyDescent="0.25">
      <c r="A300" s="138"/>
      <c r="B300" s="138"/>
      <c r="C300" s="138"/>
      <c r="D300" s="138"/>
      <c r="E300" s="138"/>
      <c r="F300" s="138"/>
      <c r="G300" s="138"/>
      <c r="H300" s="138"/>
      <c r="I300" s="138"/>
      <c r="J300" s="138"/>
      <c r="K300" s="138"/>
      <c r="L300" s="138"/>
      <c r="M300" s="138"/>
    </row>
    <row r="301" spans="1:13" ht="15.75" x14ac:dyDescent="0.25">
      <c r="A301" s="138"/>
      <c r="B301" s="138"/>
      <c r="C301" s="138"/>
      <c r="D301" s="138"/>
      <c r="E301" s="138"/>
      <c r="F301" s="138"/>
      <c r="G301" s="138"/>
      <c r="H301" s="138"/>
      <c r="I301" s="138"/>
      <c r="J301" s="138"/>
      <c r="K301" s="138"/>
      <c r="L301" s="138"/>
      <c r="M301" s="138"/>
    </row>
    <row r="302" spans="1:13" ht="15.75" x14ac:dyDescent="0.25">
      <c r="A302" s="138"/>
      <c r="B302" s="138"/>
      <c r="C302" s="138"/>
      <c r="D302" s="138"/>
      <c r="E302" s="138"/>
      <c r="F302" s="138"/>
      <c r="G302" s="138"/>
      <c r="H302" s="138"/>
      <c r="I302" s="138"/>
      <c r="J302" s="138"/>
      <c r="K302" s="138"/>
      <c r="L302" s="138"/>
      <c r="M302" s="138"/>
    </row>
    <row r="303" spans="1:13" ht="15.75" x14ac:dyDescent="0.25">
      <c r="A303" s="138"/>
      <c r="B303" s="138"/>
      <c r="C303" s="138"/>
      <c r="D303" s="138"/>
      <c r="E303" s="138"/>
      <c r="F303" s="138"/>
      <c r="G303" s="138"/>
      <c r="H303" s="138"/>
      <c r="I303" s="138"/>
      <c r="J303" s="138"/>
      <c r="K303" s="138"/>
      <c r="L303" s="138"/>
      <c r="M303" s="138"/>
    </row>
    <row r="304" spans="1:13" ht="15.75" x14ac:dyDescent="0.25">
      <c r="A304" s="138"/>
      <c r="B304" s="138"/>
      <c r="C304" s="138"/>
      <c r="D304" s="138"/>
      <c r="E304" s="138"/>
      <c r="F304" s="138"/>
      <c r="G304" s="138"/>
      <c r="H304" s="138"/>
      <c r="I304" s="138"/>
      <c r="J304" s="138"/>
      <c r="K304" s="138"/>
      <c r="L304" s="138"/>
      <c r="M304" s="138"/>
    </row>
    <row r="305" spans="1:13" ht="15.75" x14ac:dyDescent="0.25">
      <c r="A305" s="138"/>
      <c r="B305" s="138"/>
      <c r="C305" s="138"/>
      <c r="D305" s="138"/>
      <c r="E305" s="138"/>
      <c r="F305" s="138"/>
      <c r="G305" s="138"/>
      <c r="H305" s="138"/>
      <c r="I305" s="138"/>
      <c r="J305" s="138"/>
      <c r="K305" s="138"/>
      <c r="L305" s="138"/>
      <c r="M305" s="138"/>
    </row>
    <row r="306" spans="1:13" ht="15.75" x14ac:dyDescent="0.25">
      <c r="A306" s="138"/>
      <c r="B306" s="138"/>
      <c r="C306" s="138"/>
      <c r="D306" s="138"/>
      <c r="E306" s="138"/>
      <c r="F306" s="138"/>
      <c r="G306" s="138"/>
      <c r="H306" s="138"/>
      <c r="I306" s="138"/>
      <c r="J306" s="138"/>
      <c r="K306" s="138"/>
      <c r="L306" s="138"/>
      <c r="M306" s="138"/>
    </row>
    <row r="307" spans="1:13" ht="15.75" x14ac:dyDescent="0.25">
      <c r="A307" s="138"/>
      <c r="B307" s="138"/>
      <c r="C307" s="138"/>
      <c r="D307" s="138"/>
      <c r="E307" s="138"/>
      <c r="F307" s="138"/>
      <c r="G307" s="138"/>
      <c r="H307" s="138"/>
      <c r="I307" s="138"/>
      <c r="J307" s="138"/>
      <c r="K307" s="138"/>
      <c r="L307" s="138"/>
      <c r="M307" s="138"/>
    </row>
    <row r="308" spans="1:13" ht="15.75" x14ac:dyDescent="0.25">
      <c r="A308" s="138"/>
      <c r="B308" s="138"/>
      <c r="C308" s="138"/>
      <c r="D308" s="138"/>
      <c r="E308" s="138"/>
      <c r="F308" s="138"/>
      <c r="G308" s="138"/>
      <c r="H308" s="138"/>
      <c r="I308" s="138"/>
      <c r="J308" s="138"/>
      <c r="K308" s="138"/>
      <c r="L308" s="138"/>
      <c r="M308" s="138"/>
    </row>
    <row r="309" spans="1:13" ht="15.75" x14ac:dyDescent="0.25">
      <c r="A309" s="138"/>
      <c r="B309" s="138"/>
      <c r="C309" s="138"/>
      <c r="D309" s="138"/>
      <c r="E309" s="138"/>
      <c r="F309" s="138"/>
      <c r="G309" s="138"/>
      <c r="H309" s="138"/>
      <c r="I309" s="138"/>
      <c r="J309" s="138"/>
      <c r="K309" s="138"/>
      <c r="L309" s="138"/>
      <c r="M309" s="138"/>
    </row>
    <row r="310" spans="1:13" ht="15.75" x14ac:dyDescent="0.25">
      <c r="A310" s="138"/>
      <c r="B310" s="138"/>
      <c r="C310" s="138"/>
      <c r="D310" s="138"/>
      <c r="E310" s="138"/>
      <c r="F310" s="138"/>
      <c r="G310" s="138"/>
      <c r="H310" s="138"/>
      <c r="I310" s="138"/>
      <c r="J310" s="138"/>
      <c r="K310" s="138"/>
      <c r="L310" s="138"/>
      <c r="M310" s="138"/>
    </row>
    <row r="311" spans="1:13" x14ac:dyDescent="0.25">
      <c r="A311" s="69"/>
      <c r="B311" s="261"/>
      <c r="C311" s="261"/>
      <c r="D311" s="261"/>
      <c r="E311" s="261"/>
      <c r="F311" s="261"/>
      <c r="G311" s="261"/>
      <c r="H311" s="261"/>
      <c r="I311" s="261"/>
      <c r="J311" s="261"/>
      <c r="K311" s="261"/>
      <c r="L311" s="261"/>
      <c r="M311" s="261"/>
    </row>
    <row r="312" spans="1:13" x14ac:dyDescent="0.25">
      <c r="A312" s="69"/>
      <c r="B312" s="261"/>
      <c r="C312" s="261"/>
      <c r="D312" s="261"/>
      <c r="E312" s="261"/>
      <c r="F312" s="261"/>
      <c r="G312" s="261"/>
      <c r="H312" s="261"/>
      <c r="I312" s="261"/>
      <c r="J312" s="261"/>
      <c r="K312" s="261"/>
      <c r="L312" s="261"/>
      <c r="M312" s="261"/>
    </row>
    <row r="313" spans="1:13" x14ac:dyDescent="0.25">
      <c r="A313" s="69"/>
      <c r="B313" s="261"/>
      <c r="C313" s="261"/>
      <c r="D313" s="261"/>
      <c r="E313" s="261"/>
      <c r="F313" s="261"/>
      <c r="G313" s="261"/>
      <c r="H313" s="261"/>
      <c r="I313" s="261"/>
      <c r="J313" s="261"/>
      <c r="K313" s="261"/>
      <c r="L313" s="261"/>
      <c r="M313" s="261"/>
    </row>
    <row r="314" spans="1:13" x14ac:dyDescent="0.25">
      <c r="A314" s="69"/>
      <c r="B314" s="261"/>
      <c r="C314" s="261"/>
      <c r="D314" s="261"/>
      <c r="E314" s="261"/>
      <c r="F314" s="261"/>
      <c r="G314" s="261"/>
      <c r="H314" s="261"/>
      <c r="I314" s="261"/>
      <c r="J314" s="261"/>
      <c r="K314" s="261"/>
      <c r="L314" s="261"/>
      <c r="M314" s="261"/>
    </row>
    <row r="315" spans="1:13" x14ac:dyDescent="0.25">
      <c r="A315" s="69"/>
      <c r="B315" s="261"/>
      <c r="C315" s="261"/>
      <c r="D315" s="261"/>
      <c r="E315" s="261"/>
      <c r="F315" s="261"/>
      <c r="G315" s="261"/>
      <c r="H315" s="261"/>
      <c r="I315" s="261"/>
      <c r="J315" s="261"/>
      <c r="K315" s="261"/>
      <c r="L315" s="261"/>
      <c r="M315" s="261"/>
    </row>
    <row r="316" spans="1:13" x14ac:dyDescent="0.25">
      <c r="A316" s="69"/>
      <c r="B316" s="261"/>
      <c r="C316" s="261"/>
      <c r="D316" s="261"/>
      <c r="E316" s="261"/>
      <c r="F316" s="261"/>
      <c r="G316" s="261"/>
      <c r="H316" s="261"/>
      <c r="I316" s="261"/>
      <c r="J316" s="261"/>
      <c r="K316" s="261"/>
      <c r="L316" s="261"/>
      <c r="M316" s="261"/>
    </row>
    <row r="317" spans="1:13" x14ac:dyDescent="0.25">
      <c r="A317" s="69"/>
      <c r="B317" s="261"/>
      <c r="C317" s="261"/>
      <c r="D317" s="261"/>
      <c r="E317" s="261"/>
      <c r="F317" s="261"/>
      <c r="G317" s="261"/>
      <c r="H317" s="261"/>
      <c r="I317" s="261"/>
      <c r="J317" s="261"/>
      <c r="K317" s="261"/>
      <c r="L317" s="261"/>
      <c r="M317" s="261"/>
    </row>
    <row r="318" spans="1:13" x14ac:dyDescent="0.25">
      <c r="A318" s="69"/>
      <c r="B318" s="261"/>
      <c r="C318" s="261"/>
      <c r="D318" s="261"/>
      <c r="E318" s="261"/>
      <c r="F318" s="261"/>
      <c r="G318" s="261"/>
      <c r="H318" s="261"/>
      <c r="I318" s="261"/>
      <c r="J318" s="261"/>
      <c r="K318" s="261"/>
      <c r="L318" s="261"/>
      <c r="M318" s="261"/>
    </row>
    <row r="319" spans="1:13" x14ac:dyDescent="0.25">
      <c r="A319" s="69"/>
      <c r="B319" s="261"/>
      <c r="C319" s="261"/>
      <c r="D319" s="261"/>
      <c r="E319" s="261"/>
      <c r="F319" s="261"/>
      <c r="G319" s="261"/>
      <c r="H319" s="261"/>
      <c r="I319" s="261"/>
      <c r="J319" s="261"/>
      <c r="K319" s="261"/>
      <c r="L319" s="261"/>
      <c r="M319" s="261"/>
    </row>
    <row r="320" spans="1:13" x14ac:dyDescent="0.25">
      <c r="A320" s="69"/>
      <c r="B320" s="261"/>
      <c r="C320" s="261"/>
      <c r="D320" s="261"/>
      <c r="E320" s="261"/>
      <c r="F320" s="261"/>
      <c r="G320" s="261"/>
      <c r="H320" s="261"/>
      <c r="I320" s="261"/>
      <c r="J320" s="261"/>
      <c r="K320" s="261"/>
      <c r="L320" s="261"/>
      <c r="M320" s="261"/>
    </row>
    <row r="321" spans="1:13" x14ac:dyDescent="0.25">
      <c r="A321" s="69"/>
      <c r="B321" s="261"/>
      <c r="C321" s="261"/>
      <c r="D321" s="261"/>
      <c r="E321" s="261"/>
      <c r="F321" s="261"/>
      <c r="G321" s="261"/>
      <c r="H321" s="261"/>
      <c r="I321" s="261"/>
      <c r="J321" s="261"/>
      <c r="K321" s="261"/>
      <c r="L321" s="261"/>
      <c r="M321" s="261"/>
    </row>
    <row r="322" spans="1:13" x14ac:dyDescent="0.25">
      <c r="A322" s="69"/>
      <c r="B322" s="261"/>
      <c r="C322" s="261"/>
      <c r="D322" s="261"/>
      <c r="E322" s="261"/>
      <c r="F322" s="261"/>
      <c r="G322" s="261"/>
      <c r="H322" s="261"/>
      <c r="I322" s="261"/>
      <c r="J322" s="261"/>
      <c r="K322" s="261"/>
      <c r="L322" s="261"/>
      <c r="M322" s="261"/>
    </row>
    <row r="323" spans="1:13" x14ac:dyDescent="0.25">
      <c r="A323" s="69"/>
      <c r="B323" s="261"/>
      <c r="C323" s="261"/>
      <c r="D323" s="261"/>
      <c r="E323" s="261"/>
      <c r="F323" s="261"/>
      <c r="G323" s="261"/>
      <c r="H323" s="261"/>
      <c r="I323" s="261"/>
      <c r="J323" s="261"/>
      <c r="K323" s="261"/>
      <c r="L323" s="261"/>
      <c r="M323" s="261"/>
    </row>
    <row r="324" spans="1:13" x14ac:dyDescent="0.25">
      <c r="A324" s="69"/>
      <c r="B324" s="261"/>
      <c r="C324" s="261"/>
      <c r="D324" s="261"/>
      <c r="E324" s="261"/>
      <c r="F324" s="261"/>
      <c r="G324" s="261"/>
      <c r="H324" s="261"/>
      <c r="I324" s="261"/>
      <c r="J324" s="261"/>
      <c r="K324" s="261"/>
      <c r="L324" s="261"/>
      <c r="M324" s="261"/>
    </row>
    <row r="325" spans="1:13" x14ac:dyDescent="0.25">
      <c r="A325" s="69"/>
      <c r="B325" s="261"/>
      <c r="C325" s="261"/>
      <c r="D325" s="261"/>
      <c r="E325" s="261"/>
      <c r="F325" s="261"/>
      <c r="G325" s="261"/>
      <c r="H325" s="261"/>
      <c r="I325" s="261"/>
      <c r="J325" s="261"/>
      <c r="K325" s="261"/>
      <c r="L325" s="261"/>
      <c r="M325" s="261"/>
    </row>
    <row r="326" spans="1:13" x14ac:dyDescent="0.25">
      <c r="A326" s="69"/>
      <c r="B326" s="261"/>
      <c r="C326" s="261"/>
      <c r="D326" s="261"/>
      <c r="E326" s="261"/>
      <c r="F326" s="261"/>
      <c r="G326" s="261"/>
      <c r="H326" s="261"/>
      <c r="I326" s="261"/>
      <c r="J326" s="261"/>
      <c r="K326" s="261"/>
      <c r="L326" s="261"/>
      <c r="M326" s="261"/>
    </row>
    <row r="327" spans="1:13" x14ac:dyDescent="0.25">
      <c r="A327" s="69"/>
      <c r="B327" s="261"/>
      <c r="C327" s="261"/>
      <c r="D327" s="261"/>
      <c r="E327" s="261"/>
      <c r="F327" s="261"/>
      <c r="G327" s="261"/>
      <c r="H327" s="261"/>
      <c r="I327" s="261"/>
      <c r="J327" s="261"/>
      <c r="K327" s="261"/>
      <c r="L327" s="261"/>
      <c r="M327" s="261"/>
    </row>
    <row r="328" spans="1:13" x14ac:dyDescent="0.25">
      <c r="A328" s="69"/>
      <c r="B328" s="261"/>
      <c r="C328" s="261"/>
      <c r="D328" s="261"/>
      <c r="E328" s="261"/>
      <c r="F328" s="261"/>
      <c r="G328" s="261"/>
      <c r="H328" s="261"/>
      <c r="I328" s="261"/>
      <c r="J328" s="261"/>
      <c r="K328" s="261"/>
      <c r="L328" s="261"/>
      <c r="M328" s="261"/>
    </row>
    <row r="329" spans="1:13" x14ac:dyDescent="0.25">
      <c r="A329" s="69"/>
      <c r="B329" s="261"/>
      <c r="C329" s="261"/>
      <c r="D329" s="261"/>
      <c r="E329" s="261"/>
      <c r="F329" s="261"/>
      <c r="G329" s="261"/>
      <c r="H329" s="261"/>
      <c r="I329" s="261"/>
      <c r="J329" s="261"/>
      <c r="K329" s="261"/>
      <c r="L329" s="261"/>
      <c r="M329" s="261"/>
    </row>
    <row r="330" spans="1:13" x14ac:dyDescent="0.25">
      <c r="A330" s="69"/>
      <c r="B330" s="261"/>
      <c r="C330" s="261"/>
      <c r="D330" s="261"/>
      <c r="E330" s="261"/>
      <c r="F330" s="261"/>
      <c r="G330" s="261"/>
      <c r="H330" s="261"/>
      <c r="I330" s="261"/>
      <c r="J330" s="261"/>
      <c r="K330" s="261"/>
      <c r="L330" s="261"/>
      <c r="M330" s="261"/>
    </row>
  </sheetData>
  <sheetProtection selectLockedCells="1"/>
  <mergeCells count="65">
    <mergeCell ref="M15:M16"/>
    <mergeCell ref="C15:C18"/>
    <mergeCell ref="B15:B18"/>
    <mergeCell ref="A15:A18"/>
    <mergeCell ref="D15:D16"/>
    <mergeCell ref="D17:D18"/>
    <mergeCell ref="M19:M20"/>
    <mergeCell ref="D13:D14"/>
    <mergeCell ref="D11:D12"/>
    <mergeCell ref="D9:D10"/>
    <mergeCell ref="A5:A6"/>
    <mergeCell ref="B5:B6"/>
    <mergeCell ref="B19:B20"/>
    <mergeCell ref="M7:M8"/>
    <mergeCell ref="M5:M6"/>
    <mergeCell ref="M17:M18"/>
    <mergeCell ref="M13:M14"/>
    <mergeCell ref="M11:M12"/>
    <mergeCell ref="M9:M10"/>
    <mergeCell ref="C5:C6"/>
    <mergeCell ref="D5:D6"/>
    <mergeCell ref="D7:D8"/>
    <mergeCell ref="B7:B14"/>
    <mergeCell ref="A7:A14"/>
    <mergeCell ref="C7:C14"/>
    <mergeCell ref="M1:M2"/>
    <mergeCell ref="A1:A2"/>
    <mergeCell ref="B1:B2"/>
    <mergeCell ref="C3:C4"/>
    <mergeCell ref="D3:D4"/>
    <mergeCell ref="B3:B4"/>
    <mergeCell ref="A3:A4"/>
    <mergeCell ref="C1:C2"/>
    <mergeCell ref="D1:D2"/>
    <mergeCell ref="J1:L1"/>
    <mergeCell ref="E1:I1"/>
    <mergeCell ref="M3:M4"/>
    <mergeCell ref="A21:A22"/>
    <mergeCell ref="C19:C20"/>
    <mergeCell ref="D19:D20"/>
    <mergeCell ref="A19:A20"/>
    <mergeCell ref="B21:B22"/>
    <mergeCell ref="C21:C22"/>
    <mergeCell ref="C23:C24"/>
    <mergeCell ref="B23:B24"/>
    <mergeCell ref="A23:A24"/>
    <mergeCell ref="A29:A30"/>
    <mergeCell ref="B29:B30"/>
    <mergeCell ref="C29:C30"/>
    <mergeCell ref="A25:A26"/>
    <mergeCell ref="B25:B26"/>
    <mergeCell ref="C25:C26"/>
    <mergeCell ref="A27:A28"/>
    <mergeCell ref="B27:B28"/>
    <mergeCell ref="C27:C28"/>
    <mergeCell ref="M21:M22"/>
    <mergeCell ref="D21:D22"/>
    <mergeCell ref="D23:D24"/>
    <mergeCell ref="M23:M24"/>
    <mergeCell ref="D29:D30"/>
    <mergeCell ref="D27:D28"/>
    <mergeCell ref="M25:M26"/>
    <mergeCell ref="D25:D26"/>
    <mergeCell ref="M29:M30"/>
    <mergeCell ref="M27:M28"/>
  </mergeCells>
  <dataValidations count="1">
    <dataValidation type="whole" allowBlank="1" showInputMessage="1" showErrorMessage="1" sqref="J21:L21" xr:uid="{00000000-0002-0000-0C00-000000000000}">
      <formula1>0</formula1>
      <formula2>5</formula2>
    </dataValidation>
  </dataValidations>
  <pageMargins left="0.59055118110236227" right="0.59055118110236227" top="0.94488188976377963" bottom="0.86614173228346458" header="0.31496062992125984" footer="0.31496062992125984"/>
  <pageSetup scale="45" fitToHeight="0" orientation="landscape" horizontalDpi="4294967293" r:id="rId1"/>
  <headerFooter>
    <oddHeader>&amp;L&amp;"Palatino Linotype,Negrita"&amp;18
Componente 8: Gestión logística&amp;C&amp;"Palatino Linotype,Negrita"&amp;24Programa Fábricas de Productividad
&amp;20Guía para el diagnóstico general de la Empresa&amp;R&amp;G</oddHeader>
    <oddFooter>&amp;L&amp;"Palatino Linotype,Normal"&amp;12&amp;K000000&amp;G
&amp;"Palatino Linotype,Cursiva"© Colombia Productiva &amp;C&amp;G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3" manualBreakCount="3">
    <brk id="18" max="12" man="1"/>
    <brk id="22" max="12" man="1"/>
    <brk id="43" max="12" man="1"/>
  </rowBreaks>
  <colBreaks count="1" manualBreakCount="1">
    <brk id="13" max="1048575" man="1"/>
  </colBreaks>
  <legacy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2DC81-42F1-4797-8E32-8A1D56C3A3FC}">
  <sheetPr codeName="Hoja15"/>
  <dimension ref="A1:M343"/>
  <sheetViews>
    <sheetView showGridLines="0" view="pageLayout" zoomScale="70" zoomScaleNormal="91" zoomScaleSheetLayoutView="55" zoomScalePageLayoutView="70" workbookViewId="0">
      <selection activeCell="E3" sqref="E3:I3"/>
    </sheetView>
  </sheetViews>
  <sheetFormatPr baseColWidth="10" defaultColWidth="0.140625" defaultRowHeight="18" x14ac:dyDescent="0.35"/>
  <cols>
    <col min="1" max="1" width="4.7109375" style="71" customWidth="1"/>
    <col min="2" max="2" width="20.28515625" style="139" customWidth="1"/>
    <col min="3" max="4" width="31" style="139" customWidth="1"/>
    <col min="5" max="9" width="22.140625" style="139" customWidth="1"/>
    <col min="10" max="12" width="10" style="139" customWidth="1"/>
    <col min="13" max="13" width="50.28515625" style="139" customWidth="1"/>
    <col min="14" max="16384" width="0.140625" style="139"/>
  </cols>
  <sheetData>
    <row r="1" spans="1:13" ht="39.6" customHeight="1" x14ac:dyDescent="0.35">
      <c r="A1" s="698" t="s">
        <v>0</v>
      </c>
      <c r="B1" s="699" t="s">
        <v>1</v>
      </c>
      <c r="C1" s="700" t="s">
        <v>19</v>
      </c>
      <c r="D1" s="700" t="s">
        <v>76</v>
      </c>
      <c r="E1" s="700" t="s">
        <v>2</v>
      </c>
      <c r="F1" s="700"/>
      <c r="G1" s="700"/>
      <c r="H1" s="700"/>
      <c r="I1" s="700"/>
      <c r="J1" s="654" t="s">
        <v>3</v>
      </c>
      <c r="K1" s="654"/>
      <c r="L1" s="654"/>
      <c r="M1" s="657" t="s">
        <v>4</v>
      </c>
    </row>
    <row r="2" spans="1:13" ht="39.6" customHeight="1" x14ac:dyDescent="0.35">
      <c r="A2" s="698"/>
      <c r="B2" s="699"/>
      <c r="C2" s="700"/>
      <c r="D2" s="700"/>
      <c r="E2" s="128">
        <v>1</v>
      </c>
      <c r="F2" s="129">
        <v>2</v>
      </c>
      <c r="G2" s="130">
        <v>3</v>
      </c>
      <c r="H2" s="131">
        <v>4</v>
      </c>
      <c r="I2" s="132">
        <v>5</v>
      </c>
      <c r="J2" s="421">
        <v>2020</v>
      </c>
      <c r="K2" s="421">
        <v>2021</v>
      </c>
      <c r="L2" s="421">
        <v>2022</v>
      </c>
      <c r="M2" s="657"/>
    </row>
    <row r="3" spans="1:13" s="138" customFormat="1" x14ac:dyDescent="0.25">
      <c r="A3" s="648">
        <v>1</v>
      </c>
      <c r="B3" s="651" t="s">
        <v>343</v>
      </c>
      <c r="C3" s="740" t="s">
        <v>748</v>
      </c>
      <c r="D3" s="741"/>
      <c r="E3" s="122"/>
      <c r="F3" s="122"/>
      <c r="G3" s="122"/>
      <c r="H3" s="122"/>
      <c r="I3" s="122"/>
      <c r="J3" s="123"/>
      <c r="K3" s="123"/>
      <c r="L3" s="123"/>
      <c r="M3" s="705"/>
    </row>
    <row r="4" spans="1:13" s="138" customFormat="1" ht="172.5" customHeight="1" x14ac:dyDescent="0.25">
      <c r="A4" s="648"/>
      <c r="B4" s="651"/>
      <c r="C4" s="740"/>
      <c r="D4" s="741"/>
      <c r="E4" s="420" t="s">
        <v>822</v>
      </c>
      <c r="F4" s="420" t="s">
        <v>823</v>
      </c>
      <c r="G4" s="420" t="s">
        <v>346</v>
      </c>
      <c r="H4" s="502" t="s">
        <v>857</v>
      </c>
      <c r="I4" s="502" t="s">
        <v>858</v>
      </c>
      <c r="J4" s="105"/>
      <c r="K4" s="105"/>
      <c r="L4" s="105"/>
      <c r="M4" s="705"/>
    </row>
    <row r="5" spans="1:13" s="138" customFormat="1" x14ac:dyDescent="0.25">
      <c r="A5" s="648">
        <v>2</v>
      </c>
      <c r="B5" s="651" t="s">
        <v>349</v>
      </c>
      <c r="C5" s="742" t="s">
        <v>828</v>
      </c>
      <c r="D5" s="741"/>
      <c r="E5" s="122"/>
      <c r="F5" s="122"/>
      <c r="G5" s="122"/>
      <c r="H5" s="122"/>
      <c r="I5" s="122"/>
      <c r="J5" s="123"/>
      <c r="K5" s="123"/>
      <c r="L5" s="123"/>
      <c r="M5" s="705"/>
    </row>
    <row r="6" spans="1:13" s="138" customFormat="1" ht="202.9" customHeight="1" x14ac:dyDescent="0.25">
      <c r="A6" s="648"/>
      <c r="B6" s="651"/>
      <c r="C6" s="742"/>
      <c r="D6" s="741"/>
      <c r="E6" s="420" t="s">
        <v>1036</v>
      </c>
      <c r="F6" s="420" t="s">
        <v>824</v>
      </c>
      <c r="G6" s="420" t="s">
        <v>826</v>
      </c>
      <c r="H6" s="420" t="s">
        <v>825</v>
      </c>
      <c r="I6" s="124" t="s">
        <v>827</v>
      </c>
      <c r="J6" s="105"/>
      <c r="K6" s="105"/>
      <c r="L6" s="105"/>
      <c r="M6" s="705"/>
    </row>
    <row r="7" spans="1:13" s="138" customFormat="1" x14ac:dyDescent="0.25">
      <c r="A7" s="648">
        <v>3</v>
      </c>
      <c r="B7" s="651" t="s">
        <v>355</v>
      </c>
      <c r="C7" s="742" t="s">
        <v>859</v>
      </c>
      <c r="D7" s="741"/>
      <c r="E7" s="122"/>
      <c r="F7" s="122"/>
      <c r="G7" s="122"/>
      <c r="H7" s="122"/>
      <c r="I7" s="122"/>
      <c r="J7" s="123"/>
      <c r="K7" s="123"/>
      <c r="L7" s="123"/>
      <c r="M7" s="705"/>
    </row>
    <row r="8" spans="1:13" s="138" customFormat="1" ht="171.6" customHeight="1" x14ac:dyDescent="0.25">
      <c r="A8" s="648"/>
      <c r="B8" s="651"/>
      <c r="C8" s="742"/>
      <c r="D8" s="741"/>
      <c r="E8" s="420" t="s">
        <v>356</v>
      </c>
      <c r="F8" s="420" t="s">
        <v>357</v>
      </c>
      <c r="G8" s="420" t="s">
        <v>358</v>
      </c>
      <c r="H8" s="420" t="s">
        <v>359</v>
      </c>
      <c r="I8" s="420" t="s">
        <v>360</v>
      </c>
      <c r="J8" s="105"/>
      <c r="K8" s="105"/>
      <c r="L8" s="105"/>
      <c r="M8" s="705"/>
    </row>
    <row r="9" spans="1:13" s="138" customFormat="1" x14ac:dyDescent="0.25">
      <c r="A9" s="648">
        <v>4</v>
      </c>
      <c r="B9" s="651" t="s">
        <v>361</v>
      </c>
      <c r="C9" s="742" t="s">
        <v>860</v>
      </c>
      <c r="D9" s="744"/>
      <c r="E9" s="122"/>
      <c r="F9" s="122"/>
      <c r="G9" s="122"/>
      <c r="H9" s="122"/>
      <c r="I9" s="122"/>
      <c r="J9" s="123"/>
      <c r="K9" s="123"/>
      <c r="L9" s="123"/>
      <c r="M9" s="705"/>
    </row>
    <row r="10" spans="1:13" s="138" customFormat="1" ht="183" customHeight="1" x14ac:dyDescent="0.25">
      <c r="A10" s="648"/>
      <c r="B10" s="651"/>
      <c r="C10" s="742"/>
      <c r="D10" s="744"/>
      <c r="E10" s="420" t="s">
        <v>362</v>
      </c>
      <c r="F10" s="420" t="s">
        <v>813</v>
      </c>
      <c r="G10" s="420" t="s">
        <v>1037</v>
      </c>
      <c r="H10" s="420" t="s">
        <v>365</v>
      </c>
      <c r="I10" s="420" t="s">
        <v>829</v>
      </c>
      <c r="J10" s="105"/>
      <c r="K10" s="105"/>
      <c r="L10" s="105"/>
      <c r="M10" s="705"/>
    </row>
    <row r="11" spans="1:13" s="138" customFormat="1" x14ac:dyDescent="0.25">
      <c r="A11" s="648">
        <v>5</v>
      </c>
      <c r="B11" s="651" t="s">
        <v>367</v>
      </c>
      <c r="C11" s="745" t="s">
        <v>852</v>
      </c>
      <c r="D11" s="741"/>
      <c r="E11" s="122"/>
      <c r="F11" s="122"/>
      <c r="G11" s="122"/>
      <c r="H11" s="122"/>
      <c r="I11" s="122"/>
      <c r="J11" s="123"/>
      <c r="K11" s="123"/>
      <c r="L11" s="123"/>
      <c r="M11" s="705"/>
    </row>
    <row r="12" spans="1:13" s="138" customFormat="1" ht="207.6" customHeight="1" x14ac:dyDescent="0.25">
      <c r="A12" s="648"/>
      <c r="B12" s="651"/>
      <c r="C12" s="745"/>
      <c r="D12" s="741"/>
      <c r="E12" s="420" t="s">
        <v>368</v>
      </c>
      <c r="F12" s="420" t="s">
        <v>369</v>
      </c>
      <c r="G12" s="420" t="s">
        <v>370</v>
      </c>
      <c r="H12" s="420" t="s">
        <v>861</v>
      </c>
      <c r="I12" s="420" t="s">
        <v>814</v>
      </c>
      <c r="J12" s="105"/>
      <c r="K12" s="105"/>
      <c r="L12" s="105"/>
      <c r="M12" s="705"/>
    </row>
    <row r="13" spans="1:13" s="138" customFormat="1" x14ac:dyDescent="0.25">
      <c r="A13" s="648">
        <v>6</v>
      </c>
      <c r="B13" s="651" t="s">
        <v>373</v>
      </c>
      <c r="C13" s="742" t="s">
        <v>1038</v>
      </c>
      <c r="D13" s="741"/>
      <c r="E13" s="122"/>
      <c r="F13" s="122"/>
      <c r="G13" s="122"/>
      <c r="H13" s="122"/>
      <c r="I13" s="122"/>
      <c r="J13" s="123"/>
      <c r="K13" s="123"/>
      <c r="L13" s="123"/>
      <c r="M13" s="705"/>
    </row>
    <row r="14" spans="1:13" s="138" customFormat="1" ht="209.45" customHeight="1" x14ac:dyDescent="0.25">
      <c r="A14" s="648"/>
      <c r="B14" s="651"/>
      <c r="C14" s="742"/>
      <c r="D14" s="741"/>
      <c r="E14" s="420" t="s">
        <v>374</v>
      </c>
      <c r="F14" s="420" t="s">
        <v>375</v>
      </c>
      <c r="G14" s="420" t="s">
        <v>376</v>
      </c>
      <c r="H14" s="420" t="s">
        <v>377</v>
      </c>
      <c r="I14" s="420" t="s">
        <v>749</v>
      </c>
      <c r="J14" s="105"/>
      <c r="K14" s="105"/>
      <c r="L14" s="105"/>
      <c r="M14" s="705"/>
    </row>
    <row r="15" spans="1:13" s="138" customFormat="1" x14ac:dyDescent="0.25">
      <c r="A15" s="648">
        <v>7</v>
      </c>
      <c r="B15" s="651" t="s">
        <v>379</v>
      </c>
      <c r="C15" s="742" t="s">
        <v>831</v>
      </c>
      <c r="D15" s="743" t="s">
        <v>986</v>
      </c>
      <c r="E15" s="122"/>
      <c r="F15" s="122"/>
      <c r="G15" s="122"/>
      <c r="H15" s="122"/>
      <c r="I15" s="122"/>
      <c r="J15" s="123"/>
      <c r="K15" s="123"/>
      <c r="L15" s="123"/>
      <c r="M15" s="705"/>
    </row>
    <row r="16" spans="1:13" s="138" customFormat="1" ht="233.45" customHeight="1" x14ac:dyDescent="0.25">
      <c r="A16" s="648"/>
      <c r="B16" s="651"/>
      <c r="C16" s="742"/>
      <c r="D16" s="743"/>
      <c r="E16" s="420" t="s">
        <v>830</v>
      </c>
      <c r="F16" s="502" t="s">
        <v>381</v>
      </c>
      <c r="G16" s="502" t="s">
        <v>382</v>
      </c>
      <c r="H16" s="420" t="s">
        <v>862</v>
      </c>
      <c r="I16" s="420" t="s">
        <v>384</v>
      </c>
      <c r="J16" s="105"/>
      <c r="K16" s="105"/>
      <c r="L16" s="105"/>
      <c r="M16" s="705"/>
    </row>
    <row r="17" spans="1:13" s="138" customFormat="1" x14ac:dyDescent="0.25">
      <c r="A17" s="648">
        <v>8</v>
      </c>
      <c r="B17" s="651" t="s">
        <v>148</v>
      </c>
      <c r="C17" s="742" t="s">
        <v>863</v>
      </c>
      <c r="D17" s="741"/>
      <c r="E17" s="122"/>
      <c r="F17" s="122"/>
      <c r="G17" s="122"/>
      <c r="H17" s="122"/>
      <c r="I17" s="122"/>
      <c r="J17" s="123"/>
      <c r="K17" s="123"/>
      <c r="L17" s="123"/>
      <c r="M17" s="705"/>
    </row>
    <row r="18" spans="1:13" s="138" customFormat="1" ht="136.15" customHeight="1" x14ac:dyDescent="0.25">
      <c r="A18" s="648"/>
      <c r="B18" s="651"/>
      <c r="C18" s="742"/>
      <c r="D18" s="741"/>
      <c r="E18" s="420" t="s">
        <v>832</v>
      </c>
      <c r="F18" s="420" t="s">
        <v>386</v>
      </c>
      <c r="G18" s="420" t="s">
        <v>833</v>
      </c>
      <c r="H18" s="420" t="s">
        <v>388</v>
      </c>
      <c r="I18" s="420" t="s">
        <v>856</v>
      </c>
      <c r="J18" s="105"/>
      <c r="K18" s="105"/>
      <c r="L18" s="105"/>
      <c r="M18" s="705"/>
    </row>
    <row r="19" spans="1:13" s="138" customFormat="1" ht="15.75" x14ac:dyDescent="0.25">
      <c r="A19" s="273"/>
      <c r="B19" s="272"/>
      <c r="C19" s="272"/>
      <c r="D19" s="272"/>
      <c r="E19" s="272"/>
      <c r="F19" s="272"/>
      <c r="G19" s="272"/>
      <c r="H19" s="272"/>
      <c r="I19" s="272"/>
      <c r="J19" s="272"/>
      <c r="K19" s="272"/>
      <c r="L19" s="272"/>
      <c r="M19" s="274"/>
    </row>
    <row r="20" spans="1:13" s="138" customFormat="1" x14ac:dyDescent="0.35">
      <c r="A20" s="162"/>
      <c r="B20" s="140" t="s">
        <v>162</v>
      </c>
      <c r="C20" s="137"/>
      <c r="D20" s="137"/>
      <c r="E20" s="137"/>
      <c r="F20" s="137"/>
      <c r="G20" s="137"/>
      <c r="H20" s="137"/>
      <c r="I20" s="137"/>
      <c r="J20" s="137"/>
      <c r="K20" s="137"/>
      <c r="L20" s="137"/>
      <c r="M20" s="163"/>
    </row>
    <row r="21" spans="1:13" s="138" customFormat="1" ht="15.75" x14ac:dyDescent="0.25">
      <c r="A21" s="162"/>
      <c r="B21" s="137"/>
      <c r="C21" s="137"/>
      <c r="D21" s="137"/>
      <c r="E21" s="137"/>
      <c r="F21" s="137"/>
      <c r="G21" s="137"/>
      <c r="H21" s="137"/>
      <c r="I21" s="137"/>
      <c r="J21" s="137"/>
      <c r="K21" s="137"/>
      <c r="L21" s="137"/>
      <c r="M21" s="163"/>
    </row>
    <row r="22" spans="1:13" s="138" customFormat="1" ht="15.75" x14ac:dyDescent="0.25">
      <c r="A22" s="162"/>
      <c r="B22" s="137"/>
      <c r="C22" s="137"/>
      <c r="D22" s="137"/>
      <c r="E22" s="137"/>
      <c r="F22" s="137"/>
      <c r="G22" s="137"/>
      <c r="H22" s="137"/>
      <c r="I22" s="137"/>
      <c r="J22" s="137"/>
      <c r="K22" s="137"/>
      <c r="L22" s="137"/>
      <c r="M22" s="163"/>
    </row>
    <row r="23" spans="1:13" s="138" customFormat="1" ht="15.75" x14ac:dyDescent="0.25">
      <c r="A23" s="162"/>
      <c r="B23" s="137"/>
      <c r="C23" s="137"/>
      <c r="D23" s="137"/>
      <c r="E23" s="137"/>
      <c r="F23" s="137"/>
      <c r="G23" s="137"/>
      <c r="H23" s="137"/>
      <c r="I23" s="137"/>
      <c r="J23" s="137"/>
      <c r="K23" s="137"/>
      <c r="L23" s="137"/>
      <c r="M23" s="163"/>
    </row>
    <row r="24" spans="1:13" s="138" customFormat="1" ht="15.75" x14ac:dyDescent="0.25">
      <c r="A24" s="162"/>
      <c r="B24" s="137"/>
      <c r="C24" s="137"/>
      <c r="D24" s="137"/>
      <c r="E24" s="137"/>
      <c r="F24" s="137"/>
      <c r="G24" s="137"/>
      <c r="H24" s="137"/>
      <c r="I24" s="137"/>
      <c r="J24" s="137"/>
      <c r="K24" s="137"/>
      <c r="L24" s="137"/>
      <c r="M24" s="163"/>
    </row>
    <row r="25" spans="1:13" s="138" customFormat="1" ht="15.75" x14ac:dyDescent="0.25">
      <c r="A25" s="164"/>
      <c r="B25" s="165"/>
      <c r="C25" s="165"/>
      <c r="D25" s="165"/>
      <c r="E25" s="165"/>
      <c r="F25" s="165"/>
      <c r="G25" s="165"/>
      <c r="H25" s="165"/>
      <c r="I25" s="165"/>
      <c r="J25" s="165"/>
      <c r="K25" s="165"/>
      <c r="L25" s="165"/>
      <c r="M25" s="166"/>
    </row>
    <row r="26" spans="1:13" s="138" customFormat="1" ht="15.75" x14ac:dyDescent="0.25">
      <c r="A26" s="137"/>
      <c r="B26" s="137"/>
      <c r="C26" s="137"/>
      <c r="D26" s="137"/>
      <c r="E26" s="137"/>
      <c r="F26" s="137"/>
      <c r="G26" s="137"/>
      <c r="H26" s="137"/>
      <c r="I26" s="137"/>
      <c r="J26" s="137"/>
      <c r="K26" s="137"/>
      <c r="L26" s="137"/>
      <c r="M26" s="137"/>
    </row>
    <row r="27" spans="1:13" s="138" customFormat="1" ht="15.75" x14ac:dyDescent="0.25">
      <c r="A27" s="137"/>
      <c r="B27" s="137"/>
      <c r="C27" s="137"/>
      <c r="D27" s="137"/>
      <c r="E27" s="137"/>
      <c r="F27" s="137"/>
      <c r="G27" s="137"/>
      <c r="H27" s="137"/>
      <c r="I27" s="137"/>
      <c r="J27" s="137"/>
      <c r="K27" s="137"/>
      <c r="L27" s="137"/>
      <c r="M27" s="137"/>
    </row>
    <row r="28" spans="1:13" s="138" customFormat="1" ht="15.75" x14ac:dyDescent="0.25">
      <c r="A28" s="137"/>
      <c r="B28" s="137"/>
      <c r="C28" s="137"/>
      <c r="D28" s="137"/>
      <c r="E28" s="137"/>
      <c r="F28" s="137"/>
      <c r="G28" s="137"/>
      <c r="H28" s="137"/>
      <c r="I28" s="137"/>
      <c r="J28" s="137"/>
      <c r="K28" s="137"/>
      <c r="L28" s="137"/>
      <c r="M28" s="137"/>
    </row>
    <row r="29" spans="1:13" s="138" customFormat="1" ht="15.75" x14ac:dyDescent="0.25">
      <c r="A29" s="137"/>
      <c r="B29" s="137"/>
      <c r="C29" s="137"/>
      <c r="D29" s="137"/>
      <c r="E29" s="137"/>
      <c r="F29" s="137"/>
      <c r="G29" s="137"/>
      <c r="H29" s="137"/>
      <c r="I29" s="137"/>
      <c r="J29" s="137"/>
      <c r="K29" s="137"/>
      <c r="L29" s="137"/>
      <c r="M29" s="137"/>
    </row>
    <row r="30" spans="1:13" s="138" customFormat="1" ht="15.75" x14ac:dyDescent="0.25">
      <c r="A30" s="137"/>
      <c r="B30" s="137"/>
      <c r="C30" s="137"/>
      <c r="D30" s="137"/>
      <c r="E30" s="137"/>
      <c r="F30" s="137"/>
      <c r="G30" s="137"/>
      <c r="H30" s="137"/>
      <c r="I30" s="137"/>
      <c r="J30" s="137"/>
      <c r="K30" s="137"/>
      <c r="L30" s="137"/>
      <c r="M30" s="137"/>
    </row>
    <row r="31" spans="1:13" s="138" customFormat="1" ht="15.75" x14ac:dyDescent="0.25">
      <c r="A31" s="137"/>
      <c r="B31" s="137"/>
      <c r="C31" s="137"/>
      <c r="D31" s="137"/>
      <c r="E31" s="137"/>
      <c r="F31" s="137"/>
      <c r="G31" s="137"/>
      <c r="H31" s="137"/>
      <c r="I31" s="137"/>
      <c r="J31" s="137"/>
      <c r="K31" s="137"/>
      <c r="L31" s="137"/>
      <c r="M31" s="137"/>
    </row>
    <row r="32" spans="1:13" s="138" customFormat="1" ht="15.75" x14ac:dyDescent="0.25">
      <c r="A32" s="137"/>
      <c r="B32" s="137"/>
      <c r="C32" s="137"/>
      <c r="D32" s="137"/>
      <c r="E32" s="137"/>
      <c r="F32" s="137"/>
      <c r="G32" s="137"/>
      <c r="H32" s="137"/>
      <c r="I32" s="137"/>
      <c r="J32" s="137"/>
      <c r="K32" s="137"/>
      <c r="L32" s="137"/>
      <c r="M32" s="137"/>
    </row>
    <row r="33" spans="1:13" s="138" customFormat="1" ht="15.75" x14ac:dyDescent="0.25">
      <c r="A33" s="137"/>
      <c r="B33" s="137"/>
      <c r="C33" s="137"/>
      <c r="D33" s="137"/>
      <c r="E33" s="137"/>
      <c r="F33" s="137"/>
      <c r="G33" s="137"/>
      <c r="H33" s="137"/>
      <c r="I33" s="137"/>
      <c r="J33" s="137"/>
      <c r="K33" s="137"/>
      <c r="L33" s="137"/>
      <c r="M33" s="137"/>
    </row>
    <row r="34" spans="1:13" s="138" customFormat="1" ht="15.75" x14ac:dyDescent="0.25">
      <c r="A34" s="137"/>
      <c r="B34" s="137"/>
      <c r="C34" s="137"/>
      <c r="D34" s="137"/>
      <c r="E34" s="137"/>
      <c r="F34" s="137"/>
      <c r="G34" s="137"/>
      <c r="H34" s="137"/>
      <c r="I34" s="137"/>
      <c r="J34" s="137"/>
      <c r="K34" s="137"/>
      <c r="L34" s="137"/>
      <c r="M34" s="137"/>
    </row>
    <row r="35" spans="1:13" s="138" customFormat="1" ht="15.75" x14ac:dyDescent="0.25">
      <c r="A35" s="137"/>
      <c r="B35" s="137"/>
      <c r="C35" s="137"/>
      <c r="D35" s="137"/>
      <c r="E35" s="137"/>
      <c r="F35" s="137"/>
      <c r="G35" s="137"/>
      <c r="H35" s="137"/>
      <c r="I35" s="137"/>
      <c r="J35" s="137"/>
      <c r="K35" s="137"/>
      <c r="L35" s="137"/>
      <c r="M35" s="137"/>
    </row>
    <row r="36" spans="1:13" s="138" customFormat="1" ht="15.75" x14ac:dyDescent="0.25">
      <c r="A36" s="137"/>
      <c r="B36" s="137"/>
      <c r="C36" s="137"/>
      <c r="D36" s="137"/>
      <c r="E36" s="137"/>
      <c r="F36" s="137"/>
      <c r="G36" s="137"/>
      <c r="H36" s="137"/>
      <c r="I36" s="137"/>
      <c r="J36" s="137"/>
      <c r="K36" s="137"/>
      <c r="L36" s="137"/>
      <c r="M36" s="137"/>
    </row>
    <row r="37" spans="1:13" s="138" customFormat="1" ht="15.75" x14ac:dyDescent="0.25">
      <c r="A37" s="137"/>
      <c r="B37" s="137"/>
      <c r="C37" s="137"/>
      <c r="D37" s="137"/>
      <c r="E37" s="137"/>
      <c r="F37" s="137"/>
      <c r="G37" s="137"/>
      <c r="H37" s="137"/>
      <c r="I37" s="137"/>
      <c r="J37" s="137"/>
      <c r="K37" s="137"/>
      <c r="L37" s="137"/>
      <c r="M37" s="137"/>
    </row>
    <row r="38" spans="1:13" s="138" customFormat="1" ht="15.75" x14ac:dyDescent="0.25">
      <c r="A38" s="137"/>
      <c r="B38" s="137"/>
      <c r="C38" s="137"/>
      <c r="D38" s="137"/>
      <c r="E38" s="137"/>
      <c r="F38" s="137"/>
      <c r="G38" s="137"/>
      <c r="H38" s="137"/>
      <c r="I38" s="137"/>
      <c r="J38" s="137"/>
      <c r="K38" s="137"/>
      <c r="L38" s="137"/>
      <c r="M38" s="137"/>
    </row>
    <row r="39" spans="1:13" s="138" customFormat="1" ht="15.75" x14ac:dyDescent="0.25">
      <c r="A39" s="137"/>
      <c r="B39" s="137"/>
      <c r="C39" s="137"/>
      <c r="D39" s="137"/>
      <c r="E39" s="137"/>
      <c r="F39" s="137"/>
      <c r="G39" s="137"/>
      <c r="H39" s="137"/>
      <c r="I39" s="137"/>
      <c r="J39" s="137"/>
      <c r="K39" s="137"/>
      <c r="L39" s="137"/>
      <c r="M39" s="137"/>
    </row>
    <row r="40" spans="1:13" s="138" customFormat="1" ht="15.75" x14ac:dyDescent="0.25">
      <c r="A40" s="137"/>
      <c r="B40" s="137"/>
      <c r="C40" s="137"/>
      <c r="D40" s="137"/>
      <c r="E40" s="137"/>
      <c r="F40" s="137"/>
      <c r="G40" s="137"/>
      <c r="H40" s="137"/>
      <c r="I40" s="137"/>
      <c r="J40" s="137"/>
      <c r="K40" s="137"/>
      <c r="L40" s="137"/>
      <c r="M40" s="137"/>
    </row>
    <row r="41" spans="1:13" s="138" customFormat="1" ht="15.75" x14ac:dyDescent="0.25">
      <c r="A41" s="137"/>
      <c r="B41" s="137"/>
      <c r="C41" s="137"/>
      <c r="D41" s="137"/>
      <c r="E41" s="137"/>
      <c r="F41" s="137"/>
      <c r="G41" s="137"/>
      <c r="H41" s="137"/>
      <c r="I41" s="137"/>
      <c r="J41" s="137"/>
      <c r="K41" s="137"/>
      <c r="L41" s="137"/>
      <c r="M41" s="137"/>
    </row>
    <row r="42" spans="1:13" s="138" customFormat="1" ht="15.75" x14ac:dyDescent="0.25">
      <c r="A42" s="137"/>
      <c r="B42" s="137"/>
      <c r="C42" s="137"/>
      <c r="D42" s="137"/>
      <c r="E42" s="137"/>
      <c r="F42" s="137"/>
      <c r="G42" s="137"/>
      <c r="H42" s="137"/>
      <c r="I42" s="137"/>
      <c r="J42" s="137"/>
      <c r="K42" s="137"/>
      <c r="L42" s="137"/>
      <c r="M42" s="137"/>
    </row>
    <row r="43" spans="1:13" s="138" customFormat="1" ht="15.75" x14ac:dyDescent="0.25">
      <c r="A43" s="137"/>
      <c r="B43" s="137"/>
      <c r="C43" s="137"/>
      <c r="D43" s="137"/>
      <c r="E43" s="137"/>
      <c r="F43" s="137"/>
      <c r="G43" s="137"/>
      <c r="H43" s="137"/>
      <c r="I43" s="137"/>
      <c r="J43" s="137"/>
      <c r="K43" s="137"/>
      <c r="L43" s="137"/>
      <c r="M43" s="137"/>
    </row>
    <row r="44" spans="1:13" s="138" customFormat="1" ht="15.75" x14ac:dyDescent="0.25">
      <c r="A44" s="137"/>
      <c r="B44" s="137"/>
      <c r="C44" s="137"/>
      <c r="D44" s="137"/>
      <c r="E44" s="137"/>
      <c r="F44" s="137"/>
      <c r="G44" s="137"/>
      <c r="H44" s="137"/>
      <c r="I44" s="137"/>
      <c r="J44" s="137"/>
      <c r="K44" s="137"/>
      <c r="L44" s="137"/>
      <c r="M44" s="137"/>
    </row>
    <row r="45" spans="1:13" s="138" customFormat="1" ht="15.75" x14ac:dyDescent="0.25">
      <c r="A45" s="137"/>
      <c r="B45" s="137"/>
      <c r="C45" s="137"/>
      <c r="D45" s="137"/>
      <c r="E45" s="137"/>
      <c r="F45" s="137"/>
      <c r="G45" s="137"/>
      <c r="H45" s="137"/>
      <c r="I45" s="137"/>
      <c r="J45" s="137"/>
      <c r="K45" s="137"/>
      <c r="L45" s="137"/>
      <c r="M45" s="137"/>
    </row>
    <row r="46" spans="1:13" s="138" customFormat="1" ht="15.75" x14ac:dyDescent="0.25">
      <c r="A46" s="137"/>
      <c r="B46" s="137"/>
      <c r="C46" s="137"/>
      <c r="D46" s="137"/>
      <c r="E46" s="137"/>
      <c r="F46" s="137"/>
      <c r="G46" s="137"/>
      <c r="H46" s="137"/>
      <c r="I46" s="137"/>
      <c r="J46" s="137"/>
      <c r="K46" s="137"/>
      <c r="L46" s="137"/>
      <c r="M46" s="137"/>
    </row>
    <row r="47" spans="1:13" s="138" customFormat="1" ht="15.75" x14ac:dyDescent="0.25">
      <c r="A47" s="137"/>
      <c r="B47" s="137"/>
      <c r="C47" s="137"/>
      <c r="D47" s="137"/>
      <c r="E47" s="137"/>
      <c r="F47" s="137"/>
      <c r="G47" s="137"/>
      <c r="H47" s="137"/>
      <c r="I47" s="137"/>
      <c r="J47" s="137"/>
      <c r="K47" s="137"/>
      <c r="L47" s="137"/>
      <c r="M47" s="137"/>
    </row>
    <row r="48" spans="1:13" s="138" customFormat="1" ht="15.75" x14ac:dyDescent="0.25">
      <c r="A48" s="137"/>
      <c r="B48" s="137"/>
      <c r="C48" s="137"/>
      <c r="D48" s="137"/>
      <c r="E48" s="137"/>
      <c r="F48" s="137"/>
      <c r="G48" s="137"/>
      <c r="H48" s="137"/>
      <c r="I48" s="137"/>
      <c r="J48" s="137"/>
      <c r="K48" s="137"/>
      <c r="L48" s="137"/>
      <c r="M48" s="137"/>
    </row>
    <row r="49" spans="1:13" s="138" customFormat="1" ht="15.75" x14ac:dyDescent="0.25">
      <c r="A49" s="137"/>
      <c r="B49" s="137"/>
      <c r="C49" s="137"/>
      <c r="D49" s="137"/>
      <c r="E49" s="137"/>
      <c r="F49" s="137"/>
      <c r="G49" s="137"/>
      <c r="H49" s="137"/>
      <c r="I49" s="137"/>
      <c r="J49" s="137"/>
      <c r="K49" s="137"/>
      <c r="L49" s="137"/>
      <c r="M49" s="137"/>
    </row>
    <row r="50" spans="1:13" s="138" customFormat="1" ht="15.75" x14ac:dyDescent="0.25">
      <c r="A50" s="137"/>
      <c r="B50" s="137"/>
      <c r="C50" s="137"/>
      <c r="D50" s="137"/>
      <c r="E50" s="137"/>
      <c r="F50" s="137"/>
      <c r="G50" s="137"/>
      <c r="H50" s="137"/>
      <c r="I50" s="137"/>
      <c r="J50" s="137"/>
      <c r="K50" s="137"/>
      <c r="L50" s="137"/>
      <c r="M50" s="137"/>
    </row>
    <row r="51" spans="1:13" s="138" customFormat="1" ht="15.75" x14ac:dyDescent="0.25">
      <c r="A51" s="137"/>
      <c r="B51" s="137"/>
      <c r="C51" s="137"/>
      <c r="D51" s="137"/>
      <c r="E51" s="137"/>
      <c r="F51" s="137"/>
      <c r="G51" s="137"/>
      <c r="H51" s="137"/>
      <c r="I51" s="137"/>
      <c r="J51" s="137"/>
      <c r="K51" s="137"/>
      <c r="L51" s="137"/>
      <c r="M51" s="137"/>
    </row>
    <row r="52" spans="1:13" s="138" customFormat="1" ht="15.75" x14ac:dyDescent="0.25">
      <c r="A52" s="137"/>
      <c r="B52" s="137"/>
      <c r="C52" s="137"/>
      <c r="D52" s="137"/>
      <c r="E52" s="137"/>
      <c r="F52" s="137"/>
      <c r="G52" s="137"/>
      <c r="H52" s="137"/>
      <c r="I52" s="137"/>
      <c r="J52" s="137"/>
      <c r="K52" s="137"/>
      <c r="L52" s="137"/>
      <c r="M52" s="137"/>
    </row>
    <row r="53" spans="1:13" s="138" customFormat="1" ht="15.75" x14ac:dyDescent="0.25">
      <c r="A53" s="137"/>
      <c r="B53" s="137"/>
      <c r="C53" s="137"/>
      <c r="D53" s="137"/>
      <c r="E53" s="137"/>
      <c r="F53" s="137"/>
      <c r="G53" s="137"/>
      <c r="H53" s="137"/>
      <c r="I53" s="137"/>
      <c r="J53" s="137"/>
      <c r="K53" s="137"/>
      <c r="L53" s="137"/>
      <c r="M53" s="137"/>
    </row>
    <row r="54" spans="1:13" s="138" customFormat="1" ht="15.75" x14ac:dyDescent="0.25">
      <c r="A54" s="137"/>
      <c r="B54" s="137"/>
      <c r="C54" s="137"/>
      <c r="D54" s="137"/>
      <c r="E54" s="137"/>
      <c r="F54" s="137"/>
      <c r="G54" s="137"/>
      <c r="H54" s="137"/>
      <c r="I54" s="137"/>
      <c r="J54" s="137"/>
      <c r="K54" s="137"/>
      <c r="L54" s="137"/>
      <c r="M54" s="137"/>
    </row>
    <row r="55" spans="1:13" s="138" customFormat="1" ht="15.75" x14ac:dyDescent="0.25">
      <c r="A55" s="137"/>
      <c r="B55" s="137"/>
      <c r="C55" s="137"/>
      <c r="D55" s="137"/>
      <c r="E55" s="137"/>
      <c r="F55" s="137"/>
      <c r="G55" s="137"/>
      <c r="H55" s="137"/>
      <c r="I55" s="137"/>
      <c r="J55" s="137"/>
      <c r="K55" s="137"/>
      <c r="L55" s="137"/>
      <c r="M55" s="137"/>
    </row>
    <row r="56" spans="1:13" s="138" customFormat="1" ht="15.75" x14ac:dyDescent="0.25">
      <c r="A56" s="137"/>
      <c r="B56" s="137"/>
      <c r="C56" s="137"/>
      <c r="D56" s="137"/>
      <c r="E56" s="137"/>
      <c r="F56" s="137"/>
      <c r="G56" s="137"/>
      <c r="H56" s="137"/>
      <c r="I56" s="137"/>
      <c r="J56" s="137"/>
      <c r="K56" s="137"/>
      <c r="L56" s="137"/>
      <c r="M56" s="137"/>
    </row>
    <row r="57" spans="1:13" s="138" customFormat="1" ht="15.75" x14ac:dyDescent="0.25">
      <c r="A57" s="137"/>
      <c r="B57" s="137"/>
      <c r="C57" s="137"/>
      <c r="D57" s="137"/>
      <c r="E57" s="137"/>
      <c r="F57" s="137"/>
      <c r="G57" s="137"/>
      <c r="H57" s="137"/>
      <c r="I57" s="137"/>
      <c r="J57" s="137"/>
      <c r="K57" s="137"/>
      <c r="L57" s="137"/>
      <c r="M57" s="137"/>
    </row>
    <row r="58" spans="1:13" s="138" customFormat="1" ht="15.75" x14ac:dyDescent="0.25">
      <c r="A58" s="137"/>
      <c r="B58" s="137"/>
      <c r="C58" s="137"/>
      <c r="D58" s="137"/>
      <c r="E58" s="137"/>
      <c r="F58" s="137"/>
      <c r="G58" s="137"/>
      <c r="H58" s="137"/>
      <c r="I58" s="137"/>
      <c r="J58" s="137"/>
      <c r="K58" s="137"/>
      <c r="L58" s="137"/>
      <c r="M58" s="137"/>
    </row>
    <row r="59" spans="1:13" s="138" customFormat="1" ht="15.75" x14ac:dyDescent="0.25">
      <c r="A59" s="137"/>
      <c r="B59" s="137"/>
      <c r="C59" s="137"/>
      <c r="D59" s="137"/>
      <c r="E59" s="137"/>
      <c r="F59" s="137"/>
      <c r="G59" s="137"/>
      <c r="H59" s="137"/>
      <c r="I59" s="137"/>
      <c r="J59" s="137"/>
      <c r="K59" s="137"/>
      <c r="L59" s="137"/>
      <c r="M59" s="137"/>
    </row>
    <row r="60" spans="1:13" s="138" customFormat="1" ht="15.75" x14ac:dyDescent="0.25">
      <c r="A60" s="137"/>
      <c r="B60" s="137"/>
      <c r="C60" s="137"/>
      <c r="D60" s="137"/>
      <c r="E60" s="137"/>
      <c r="F60" s="137"/>
      <c r="G60" s="137"/>
      <c r="H60" s="137"/>
      <c r="I60" s="137"/>
      <c r="J60" s="137"/>
      <c r="K60" s="137"/>
      <c r="L60" s="137"/>
      <c r="M60" s="137"/>
    </row>
    <row r="61" spans="1:13" s="138" customFormat="1" ht="15.75" x14ac:dyDescent="0.25">
      <c r="A61" s="137"/>
      <c r="B61" s="137"/>
      <c r="C61" s="137"/>
      <c r="D61" s="137"/>
      <c r="E61" s="137"/>
      <c r="F61" s="137"/>
      <c r="G61" s="137"/>
      <c r="H61" s="137"/>
      <c r="I61" s="137"/>
      <c r="J61" s="137"/>
      <c r="K61" s="137"/>
      <c r="L61" s="137"/>
      <c r="M61" s="137"/>
    </row>
    <row r="62" spans="1:13" s="138" customFormat="1" ht="15.75" x14ac:dyDescent="0.25">
      <c r="A62" s="137"/>
      <c r="B62" s="137"/>
      <c r="C62" s="137"/>
      <c r="D62" s="137"/>
      <c r="E62" s="137"/>
      <c r="F62" s="137"/>
      <c r="G62" s="137"/>
      <c r="H62" s="137"/>
      <c r="I62" s="137"/>
      <c r="J62" s="137"/>
      <c r="K62" s="137"/>
      <c r="L62" s="137"/>
      <c r="M62" s="137"/>
    </row>
    <row r="63" spans="1:13" s="138" customFormat="1" ht="15.75" x14ac:dyDescent="0.25">
      <c r="A63" s="137"/>
      <c r="B63" s="137"/>
      <c r="C63" s="137"/>
      <c r="D63" s="137"/>
      <c r="E63" s="137"/>
      <c r="F63" s="137"/>
      <c r="G63" s="137"/>
      <c r="H63" s="137"/>
      <c r="I63" s="137"/>
      <c r="J63" s="137"/>
      <c r="K63" s="137"/>
      <c r="L63" s="137"/>
      <c r="M63" s="137"/>
    </row>
    <row r="64" spans="1:13" s="138" customFormat="1" ht="15.75" x14ac:dyDescent="0.25"/>
    <row r="65" s="138" customFormat="1" ht="15.75" x14ac:dyDescent="0.25"/>
    <row r="66" s="138" customFormat="1" ht="15.75" x14ac:dyDescent="0.25"/>
    <row r="67" s="138" customFormat="1" ht="15.75" x14ac:dyDescent="0.25"/>
    <row r="68" s="138" customFormat="1" ht="15.75" x14ac:dyDescent="0.25"/>
    <row r="69" s="138" customFormat="1" ht="15.75" x14ac:dyDescent="0.25"/>
    <row r="70" s="138" customFormat="1" ht="15.75" x14ac:dyDescent="0.25"/>
    <row r="71" s="138" customFormat="1" ht="15.75" x14ac:dyDescent="0.25"/>
    <row r="72" s="138" customFormat="1" ht="15.75" x14ac:dyDescent="0.25"/>
    <row r="73" s="138" customFormat="1" ht="15.75" x14ac:dyDescent="0.25"/>
    <row r="74" s="138" customFormat="1" ht="15.75" x14ac:dyDescent="0.25"/>
    <row r="75" s="138" customFormat="1" ht="15.75" x14ac:dyDescent="0.25"/>
    <row r="76" s="138" customFormat="1" ht="15.75" x14ac:dyDescent="0.25"/>
    <row r="77" s="138" customFormat="1" ht="15.75" x14ac:dyDescent="0.25"/>
    <row r="78" s="138" customFormat="1" ht="15.75" x14ac:dyDescent="0.25"/>
    <row r="79" s="138" customFormat="1" ht="15.75" x14ac:dyDescent="0.25"/>
    <row r="80" s="138" customFormat="1" ht="15.75" x14ac:dyDescent="0.25"/>
    <row r="81" s="138" customFormat="1" ht="15.75" x14ac:dyDescent="0.25"/>
    <row r="82" s="138" customFormat="1" ht="15.75" x14ac:dyDescent="0.25"/>
    <row r="83" s="138" customFormat="1" ht="15.75" x14ac:dyDescent="0.25"/>
    <row r="84" s="138" customFormat="1" ht="15.75" x14ac:dyDescent="0.25"/>
    <row r="85" s="138" customFormat="1" ht="15.75" x14ac:dyDescent="0.25"/>
    <row r="86" s="138" customFormat="1" ht="15.75" x14ac:dyDescent="0.25"/>
    <row r="87" s="138" customFormat="1" ht="15.75" x14ac:dyDescent="0.25"/>
    <row r="88" s="138" customFormat="1" ht="15.75" x14ac:dyDescent="0.25"/>
    <row r="89" s="138" customFormat="1" ht="15.75" x14ac:dyDescent="0.25"/>
    <row r="90" s="138" customFormat="1" ht="15.75" x14ac:dyDescent="0.25"/>
    <row r="91" s="138" customFormat="1" ht="15.75" x14ac:dyDescent="0.25"/>
    <row r="92" s="138" customFormat="1" ht="15.75" x14ac:dyDescent="0.25"/>
    <row r="93" s="138" customFormat="1" ht="15.75" x14ac:dyDescent="0.25"/>
    <row r="94" s="138" customFormat="1" ht="15.75" x14ac:dyDescent="0.25"/>
    <row r="95" s="138" customFormat="1" ht="15.75" x14ac:dyDescent="0.25"/>
    <row r="96" s="138" customFormat="1" ht="15.75" x14ac:dyDescent="0.25"/>
    <row r="97" s="138" customFormat="1" ht="15.75" x14ac:dyDescent="0.25"/>
    <row r="98" s="138" customFormat="1" ht="15.75" x14ac:dyDescent="0.25"/>
    <row r="99" s="138" customFormat="1" ht="15.75" x14ac:dyDescent="0.25"/>
    <row r="100" s="138" customFormat="1" ht="15.75" x14ac:dyDescent="0.25"/>
    <row r="101" s="138" customFormat="1" ht="15.75" x14ac:dyDescent="0.25"/>
    <row r="102" s="138" customFormat="1" ht="15.75" x14ac:dyDescent="0.25"/>
    <row r="103" s="138" customFormat="1" ht="15.75" x14ac:dyDescent="0.25"/>
    <row r="104" s="138" customFormat="1" ht="15.75" x14ac:dyDescent="0.25"/>
    <row r="105" s="138" customFormat="1" ht="15.75" x14ac:dyDescent="0.25"/>
    <row r="106" s="138" customFormat="1" ht="15.75" x14ac:dyDescent="0.25"/>
    <row r="107" s="138" customFormat="1" ht="15.75" x14ac:dyDescent="0.25"/>
    <row r="108" s="138" customFormat="1" ht="15.75" x14ac:dyDescent="0.25"/>
    <row r="109" s="138" customFormat="1" ht="15.75" x14ac:dyDescent="0.25"/>
    <row r="110" s="138" customFormat="1" ht="15.75" x14ac:dyDescent="0.25"/>
    <row r="111" s="138" customFormat="1" ht="15.75" x14ac:dyDescent="0.25"/>
    <row r="112" s="138" customFormat="1" ht="15.75" x14ac:dyDescent="0.25"/>
    <row r="113" s="138" customFormat="1" ht="15.75" x14ac:dyDescent="0.25"/>
    <row r="114" s="138" customFormat="1" ht="15.75" x14ac:dyDescent="0.25"/>
    <row r="115" s="138" customFormat="1" ht="15.75" x14ac:dyDescent="0.25"/>
    <row r="116" s="138" customFormat="1" ht="15.75" x14ac:dyDescent="0.25"/>
    <row r="117" s="138" customFormat="1" ht="15.75" x14ac:dyDescent="0.25"/>
    <row r="118" s="138" customFormat="1" ht="15.75" x14ac:dyDescent="0.25"/>
    <row r="119" s="138" customFormat="1" ht="15.75" x14ac:dyDescent="0.25"/>
    <row r="120" s="138" customFormat="1" ht="15.75" x14ac:dyDescent="0.25"/>
    <row r="121" s="138" customFormat="1" ht="15.75" x14ac:dyDescent="0.25"/>
    <row r="122" s="138" customFormat="1" ht="15.75" x14ac:dyDescent="0.25"/>
    <row r="123" s="138" customFormat="1" ht="15.75" x14ac:dyDescent="0.25"/>
    <row r="124" s="138" customFormat="1" ht="15.75" x14ac:dyDescent="0.25"/>
    <row r="125" s="138" customFormat="1" ht="15.75" x14ac:dyDescent="0.25"/>
    <row r="126" s="138" customFormat="1" ht="15.75" x14ac:dyDescent="0.25"/>
    <row r="127" s="138" customFormat="1" ht="15.75" x14ac:dyDescent="0.25"/>
    <row r="128" s="138" customFormat="1" ht="15.75" x14ac:dyDescent="0.25"/>
    <row r="129" s="138" customFormat="1" ht="15.75" x14ac:dyDescent="0.25"/>
    <row r="130" s="138" customFormat="1" ht="15.75" x14ac:dyDescent="0.25"/>
    <row r="131" s="138" customFormat="1" ht="15.75" x14ac:dyDescent="0.25"/>
    <row r="132" s="138" customFormat="1" ht="15.75" x14ac:dyDescent="0.25"/>
    <row r="133" s="138" customFormat="1" ht="15.75" x14ac:dyDescent="0.25"/>
    <row r="134" s="138" customFormat="1" ht="15.75" x14ac:dyDescent="0.25"/>
    <row r="135" s="138" customFormat="1" ht="15.75" x14ac:dyDescent="0.25"/>
    <row r="136" s="138" customFormat="1" ht="15.75" x14ac:dyDescent="0.25"/>
    <row r="137" s="138" customFormat="1" ht="15.75" x14ac:dyDescent="0.25"/>
    <row r="138" s="138" customFormat="1" ht="15.75" x14ac:dyDescent="0.25"/>
    <row r="139" s="138" customFormat="1" ht="15.75" x14ac:dyDescent="0.25"/>
    <row r="140" s="138" customFormat="1" ht="15.75" x14ac:dyDescent="0.25"/>
    <row r="141" s="138" customFormat="1" ht="15.75" x14ac:dyDescent="0.25"/>
    <row r="142" s="138" customFormat="1" ht="15.75" x14ac:dyDescent="0.25"/>
    <row r="143" s="138" customFormat="1" ht="15.75" x14ac:dyDescent="0.25"/>
    <row r="144" s="138" customFormat="1" ht="15.75" x14ac:dyDescent="0.25"/>
    <row r="145" s="138" customFormat="1" ht="15.75" x14ac:dyDescent="0.25"/>
    <row r="146" s="138" customFormat="1" ht="15.75" x14ac:dyDescent="0.25"/>
    <row r="147" s="138" customFormat="1" ht="15.75" x14ac:dyDescent="0.25"/>
    <row r="148" s="138" customFormat="1" ht="15.75" x14ac:dyDescent="0.25"/>
    <row r="149" s="138" customFormat="1" ht="15.75" x14ac:dyDescent="0.25"/>
    <row r="150" s="138" customFormat="1" ht="15.75" x14ac:dyDescent="0.25"/>
    <row r="151" s="138" customFormat="1" ht="15.75" x14ac:dyDescent="0.25"/>
    <row r="152" s="138" customFormat="1" ht="15.75" x14ac:dyDescent="0.25"/>
    <row r="153" s="138" customFormat="1" ht="15.75" x14ac:dyDescent="0.25"/>
    <row r="154" s="138" customFormat="1" ht="15.75" x14ac:dyDescent="0.25"/>
    <row r="155" s="138" customFormat="1" ht="15.75" x14ac:dyDescent="0.25"/>
    <row r="156" s="138" customFormat="1" ht="15.75" x14ac:dyDescent="0.25"/>
    <row r="157" s="138" customFormat="1" ht="15.75" x14ac:dyDescent="0.25"/>
    <row r="158" s="138" customFormat="1" ht="15.75" x14ac:dyDescent="0.25"/>
    <row r="159" s="138" customFormat="1" ht="15.75" x14ac:dyDescent="0.25"/>
    <row r="160" s="138" customFormat="1" ht="15.75" x14ac:dyDescent="0.25"/>
    <row r="161" s="138" customFormat="1" ht="15.75" x14ac:dyDescent="0.25"/>
    <row r="162" s="138" customFormat="1" ht="15.75" x14ac:dyDescent="0.25"/>
    <row r="163" s="138" customFormat="1" ht="15.75" x14ac:dyDescent="0.25"/>
    <row r="164" s="138" customFormat="1" ht="15.75" x14ac:dyDescent="0.25"/>
    <row r="165" s="138" customFormat="1" ht="15.75" x14ac:dyDescent="0.25"/>
    <row r="166" s="138" customFormat="1" ht="15.75" x14ac:dyDescent="0.25"/>
    <row r="167" s="138" customFormat="1" ht="15.75" x14ac:dyDescent="0.25"/>
    <row r="168" s="138" customFormat="1" ht="15.75" x14ac:dyDescent="0.25"/>
    <row r="169" s="138" customFormat="1" ht="15.75" x14ac:dyDescent="0.25"/>
    <row r="170" s="138" customFormat="1" ht="15.75" x14ac:dyDescent="0.25"/>
    <row r="171" s="138" customFormat="1" ht="15.75" x14ac:dyDescent="0.25"/>
    <row r="172" s="138" customFormat="1" ht="15.75" x14ac:dyDescent="0.25"/>
    <row r="173" s="138" customFormat="1" ht="15.75" x14ac:dyDescent="0.25"/>
    <row r="174" s="138" customFormat="1" ht="15.75" x14ac:dyDescent="0.25"/>
    <row r="175" s="138" customFormat="1" ht="15.75" x14ac:dyDescent="0.25"/>
    <row r="176" s="138" customFormat="1" ht="15.75" x14ac:dyDescent="0.25"/>
    <row r="177" spans="1:1" s="138" customFormat="1" ht="15.75" x14ac:dyDescent="0.25"/>
    <row r="178" spans="1:1" s="138" customFormat="1" ht="15.75" x14ac:dyDescent="0.25"/>
    <row r="179" spans="1:1" s="138" customFormat="1" ht="15.75" x14ac:dyDescent="0.25"/>
    <row r="180" spans="1:1" s="138" customFormat="1" ht="15.75" x14ac:dyDescent="0.25"/>
    <row r="181" spans="1:1" s="138" customFormat="1" ht="15.75" x14ac:dyDescent="0.25"/>
    <row r="182" spans="1:1" s="138" customFormat="1" ht="15.75" x14ac:dyDescent="0.25"/>
    <row r="183" spans="1:1" s="138" customFormat="1" ht="15.75" x14ac:dyDescent="0.25"/>
    <row r="184" spans="1:1" s="138" customFormat="1" ht="15.75" x14ac:dyDescent="0.25"/>
    <row r="185" spans="1:1" s="138" customFormat="1" ht="15.75" x14ac:dyDescent="0.25"/>
    <row r="186" spans="1:1" s="138" customFormat="1" ht="15.75" x14ac:dyDescent="0.25"/>
    <row r="187" spans="1:1" s="419" customFormat="1" x14ac:dyDescent="0.25">
      <c r="A187" s="69"/>
    </row>
    <row r="188" spans="1:1" s="419" customFormat="1" x14ac:dyDescent="0.25">
      <c r="A188" s="69"/>
    </row>
    <row r="189" spans="1:1" s="419" customFormat="1" x14ac:dyDescent="0.25">
      <c r="A189" s="69"/>
    </row>
    <row r="190" spans="1:1" s="419" customFormat="1" x14ac:dyDescent="0.25">
      <c r="A190" s="69"/>
    </row>
    <row r="191" spans="1:1" s="419" customFormat="1" x14ac:dyDescent="0.25">
      <c r="A191" s="69"/>
    </row>
    <row r="192" spans="1:1" s="419" customFormat="1" x14ac:dyDescent="0.25">
      <c r="A192" s="69"/>
    </row>
    <row r="193" spans="1:1" s="419" customFormat="1" x14ac:dyDescent="0.25">
      <c r="A193" s="69"/>
    </row>
    <row r="194" spans="1:1" s="419" customFormat="1" x14ac:dyDescent="0.25">
      <c r="A194" s="69"/>
    </row>
    <row r="195" spans="1:1" s="419" customFormat="1" x14ac:dyDescent="0.25">
      <c r="A195" s="69"/>
    </row>
    <row r="196" spans="1:1" s="419" customFormat="1" x14ac:dyDescent="0.25">
      <c r="A196" s="69"/>
    </row>
    <row r="197" spans="1:1" s="419" customFormat="1" x14ac:dyDescent="0.25">
      <c r="A197" s="69"/>
    </row>
    <row r="198" spans="1:1" s="419" customFormat="1" x14ac:dyDescent="0.25">
      <c r="A198" s="69"/>
    </row>
    <row r="199" spans="1:1" s="419" customFormat="1" x14ac:dyDescent="0.25">
      <c r="A199" s="69"/>
    </row>
    <row r="200" spans="1:1" s="419" customFormat="1" x14ac:dyDescent="0.25">
      <c r="A200" s="69"/>
    </row>
    <row r="201" spans="1:1" s="419" customFormat="1" x14ac:dyDescent="0.25">
      <c r="A201" s="69"/>
    </row>
    <row r="202" spans="1:1" s="419" customFormat="1" x14ac:dyDescent="0.25">
      <c r="A202" s="69"/>
    </row>
    <row r="203" spans="1:1" s="419" customFormat="1" x14ac:dyDescent="0.25">
      <c r="A203" s="69"/>
    </row>
    <row r="204" spans="1:1" s="419" customFormat="1" x14ac:dyDescent="0.25">
      <c r="A204" s="69"/>
    </row>
    <row r="205" spans="1:1" s="419" customFormat="1" x14ac:dyDescent="0.25">
      <c r="A205" s="69"/>
    </row>
    <row r="206" spans="1:1" s="419" customFormat="1" x14ac:dyDescent="0.25">
      <c r="A206" s="69"/>
    </row>
    <row r="207" spans="1:1" s="419" customFormat="1" x14ac:dyDescent="0.25">
      <c r="A207" s="69"/>
    </row>
    <row r="208" spans="1:1" s="419" customFormat="1" x14ac:dyDescent="0.25">
      <c r="A208" s="69"/>
    </row>
    <row r="209" spans="1:1" s="419" customFormat="1" x14ac:dyDescent="0.25">
      <c r="A209" s="69"/>
    </row>
    <row r="210" spans="1:1" s="419" customFormat="1" x14ac:dyDescent="0.25">
      <c r="A210" s="69"/>
    </row>
    <row r="211" spans="1:1" s="419" customFormat="1" x14ac:dyDescent="0.25">
      <c r="A211" s="69"/>
    </row>
    <row r="212" spans="1:1" s="419" customFormat="1" x14ac:dyDescent="0.25">
      <c r="A212" s="69"/>
    </row>
    <row r="213" spans="1:1" s="419" customFormat="1" x14ac:dyDescent="0.25">
      <c r="A213" s="69"/>
    </row>
    <row r="214" spans="1:1" s="419" customFormat="1" x14ac:dyDescent="0.25">
      <c r="A214" s="69"/>
    </row>
    <row r="215" spans="1:1" s="419" customFormat="1" x14ac:dyDescent="0.25">
      <c r="A215" s="69"/>
    </row>
    <row r="216" spans="1:1" s="419" customFormat="1" x14ac:dyDescent="0.25">
      <c r="A216" s="69"/>
    </row>
    <row r="217" spans="1:1" s="419" customFormat="1" x14ac:dyDescent="0.25">
      <c r="A217" s="69"/>
    </row>
    <row r="218" spans="1:1" s="419" customFormat="1" x14ac:dyDescent="0.25">
      <c r="A218" s="69"/>
    </row>
    <row r="219" spans="1:1" s="419" customFormat="1" x14ac:dyDescent="0.25">
      <c r="A219" s="69"/>
    </row>
    <row r="220" spans="1:1" s="419" customFormat="1" x14ac:dyDescent="0.25">
      <c r="A220" s="69"/>
    </row>
    <row r="221" spans="1:1" s="419" customFormat="1" x14ac:dyDescent="0.25">
      <c r="A221" s="69"/>
    </row>
    <row r="222" spans="1:1" s="419" customFormat="1" x14ac:dyDescent="0.25">
      <c r="A222" s="69"/>
    </row>
    <row r="223" spans="1:1" s="419" customFormat="1" x14ac:dyDescent="0.25">
      <c r="A223" s="69"/>
    </row>
    <row r="224" spans="1:1" s="419" customFormat="1" x14ac:dyDescent="0.25">
      <c r="A224" s="69"/>
    </row>
    <row r="225" spans="1:1" s="419" customFormat="1" x14ac:dyDescent="0.25">
      <c r="A225" s="69"/>
    </row>
    <row r="226" spans="1:1" s="419" customFormat="1" x14ac:dyDescent="0.25">
      <c r="A226" s="69"/>
    </row>
    <row r="227" spans="1:1" s="419" customFormat="1" x14ac:dyDescent="0.25">
      <c r="A227" s="69"/>
    </row>
    <row r="228" spans="1:1" s="419" customFormat="1" x14ac:dyDescent="0.25">
      <c r="A228" s="69"/>
    </row>
    <row r="229" spans="1:1" s="419" customFormat="1" x14ac:dyDescent="0.25">
      <c r="A229" s="69"/>
    </row>
    <row r="230" spans="1:1" s="419" customFormat="1" x14ac:dyDescent="0.25">
      <c r="A230" s="69"/>
    </row>
    <row r="231" spans="1:1" s="419" customFormat="1" x14ac:dyDescent="0.25">
      <c r="A231" s="69"/>
    </row>
    <row r="232" spans="1:1" s="419" customFormat="1" x14ac:dyDescent="0.25">
      <c r="A232" s="69"/>
    </row>
    <row r="233" spans="1:1" s="419" customFormat="1" x14ac:dyDescent="0.25">
      <c r="A233" s="69"/>
    </row>
    <row r="234" spans="1:1" s="419" customFormat="1" x14ac:dyDescent="0.25">
      <c r="A234" s="69"/>
    </row>
    <row r="235" spans="1:1" s="419" customFormat="1" x14ac:dyDescent="0.25">
      <c r="A235" s="69"/>
    </row>
    <row r="236" spans="1:1" s="419" customFormat="1" x14ac:dyDescent="0.25">
      <c r="A236" s="69"/>
    </row>
    <row r="237" spans="1:1" s="419" customFormat="1" x14ac:dyDescent="0.25">
      <c r="A237" s="69"/>
    </row>
    <row r="238" spans="1:1" s="419" customFormat="1" x14ac:dyDescent="0.25">
      <c r="A238" s="69"/>
    </row>
    <row r="239" spans="1:1" s="419" customFormat="1" x14ac:dyDescent="0.25">
      <c r="A239" s="69"/>
    </row>
    <row r="240" spans="1:1" s="419" customFormat="1" x14ac:dyDescent="0.25">
      <c r="A240" s="69"/>
    </row>
    <row r="241" spans="1:1" s="419" customFormat="1" x14ac:dyDescent="0.25">
      <c r="A241" s="69"/>
    </row>
    <row r="242" spans="1:1" s="419" customFormat="1" x14ac:dyDescent="0.25">
      <c r="A242" s="69"/>
    </row>
    <row r="243" spans="1:1" s="419" customFormat="1" x14ac:dyDescent="0.25">
      <c r="A243" s="69"/>
    </row>
    <row r="244" spans="1:1" s="419" customFormat="1" x14ac:dyDescent="0.25">
      <c r="A244" s="69"/>
    </row>
    <row r="245" spans="1:1" s="419" customFormat="1" x14ac:dyDescent="0.25">
      <c r="A245" s="69"/>
    </row>
    <row r="246" spans="1:1" s="419" customFormat="1" x14ac:dyDescent="0.25">
      <c r="A246" s="69"/>
    </row>
    <row r="247" spans="1:1" s="419" customFormat="1" x14ac:dyDescent="0.25">
      <c r="A247" s="69"/>
    </row>
    <row r="248" spans="1:1" s="419" customFormat="1" x14ac:dyDescent="0.25">
      <c r="A248" s="69"/>
    </row>
    <row r="249" spans="1:1" s="419" customFormat="1" x14ac:dyDescent="0.25">
      <c r="A249" s="69"/>
    </row>
    <row r="250" spans="1:1" s="419" customFormat="1" x14ac:dyDescent="0.25">
      <c r="A250" s="69"/>
    </row>
    <row r="251" spans="1:1" s="419" customFormat="1" x14ac:dyDescent="0.25">
      <c r="A251" s="69"/>
    </row>
    <row r="252" spans="1:1" s="419" customFormat="1" x14ac:dyDescent="0.25">
      <c r="A252" s="69"/>
    </row>
    <row r="253" spans="1:1" s="419" customFormat="1" x14ac:dyDescent="0.25">
      <c r="A253" s="69"/>
    </row>
    <row r="254" spans="1:1" s="419" customFormat="1" x14ac:dyDescent="0.25">
      <c r="A254" s="69"/>
    </row>
    <row r="255" spans="1:1" s="419" customFormat="1" x14ac:dyDescent="0.25">
      <c r="A255" s="69"/>
    </row>
    <row r="256" spans="1:1" s="419" customFormat="1" x14ac:dyDescent="0.25">
      <c r="A256" s="69"/>
    </row>
    <row r="257" spans="1:1" s="419" customFormat="1" x14ac:dyDescent="0.25">
      <c r="A257" s="69"/>
    </row>
    <row r="258" spans="1:1" s="419" customFormat="1" x14ac:dyDescent="0.25">
      <c r="A258" s="69"/>
    </row>
    <row r="259" spans="1:1" s="419" customFormat="1" x14ac:dyDescent="0.25">
      <c r="A259" s="69"/>
    </row>
    <row r="260" spans="1:1" s="419" customFormat="1" x14ac:dyDescent="0.25">
      <c r="A260" s="69"/>
    </row>
    <row r="261" spans="1:1" s="419" customFormat="1" x14ac:dyDescent="0.25">
      <c r="A261" s="69"/>
    </row>
    <row r="262" spans="1:1" s="419" customFormat="1" x14ac:dyDescent="0.25">
      <c r="A262" s="69"/>
    </row>
    <row r="263" spans="1:1" s="419" customFormat="1" x14ac:dyDescent="0.25">
      <c r="A263" s="69"/>
    </row>
    <row r="264" spans="1:1" s="419" customFormat="1" x14ac:dyDescent="0.25">
      <c r="A264" s="69"/>
    </row>
    <row r="265" spans="1:1" s="419" customFormat="1" x14ac:dyDescent="0.25">
      <c r="A265" s="69"/>
    </row>
    <row r="266" spans="1:1" s="419" customFormat="1" x14ac:dyDescent="0.25">
      <c r="A266" s="69"/>
    </row>
    <row r="267" spans="1:1" s="419" customFormat="1" x14ac:dyDescent="0.25">
      <c r="A267" s="69"/>
    </row>
    <row r="268" spans="1:1" s="419" customFormat="1" x14ac:dyDescent="0.25">
      <c r="A268" s="69"/>
    </row>
    <row r="269" spans="1:1" s="419" customFormat="1" x14ac:dyDescent="0.25">
      <c r="A269" s="69"/>
    </row>
    <row r="270" spans="1:1" s="419" customFormat="1" x14ac:dyDescent="0.25">
      <c r="A270" s="69"/>
    </row>
    <row r="271" spans="1:1" s="419" customFormat="1" x14ac:dyDescent="0.25">
      <c r="A271" s="69"/>
    </row>
    <row r="272" spans="1:1" s="419" customFormat="1" x14ac:dyDescent="0.25">
      <c r="A272" s="69"/>
    </row>
    <row r="273" spans="1:1" s="419" customFormat="1" x14ac:dyDescent="0.25">
      <c r="A273" s="69"/>
    </row>
    <row r="274" spans="1:1" s="419" customFormat="1" x14ac:dyDescent="0.25">
      <c r="A274" s="69"/>
    </row>
    <row r="275" spans="1:1" s="419" customFormat="1" x14ac:dyDescent="0.25">
      <c r="A275" s="69"/>
    </row>
    <row r="276" spans="1:1" s="419" customFormat="1" x14ac:dyDescent="0.25">
      <c r="A276" s="69"/>
    </row>
    <row r="277" spans="1:1" s="419" customFormat="1" x14ac:dyDescent="0.25">
      <c r="A277" s="69"/>
    </row>
    <row r="278" spans="1:1" s="419" customFormat="1" x14ac:dyDescent="0.25">
      <c r="A278" s="69"/>
    </row>
    <row r="279" spans="1:1" s="419" customFormat="1" x14ac:dyDescent="0.25">
      <c r="A279" s="69"/>
    </row>
    <row r="280" spans="1:1" s="419" customFormat="1" x14ac:dyDescent="0.25">
      <c r="A280" s="69"/>
    </row>
    <row r="281" spans="1:1" s="419" customFormat="1" x14ac:dyDescent="0.25">
      <c r="A281" s="69"/>
    </row>
    <row r="282" spans="1:1" s="419" customFormat="1" x14ac:dyDescent="0.25">
      <c r="A282" s="69"/>
    </row>
    <row r="283" spans="1:1" s="419" customFormat="1" x14ac:dyDescent="0.25">
      <c r="A283" s="69"/>
    </row>
    <row r="284" spans="1:1" s="419" customFormat="1" x14ac:dyDescent="0.25">
      <c r="A284" s="69"/>
    </row>
    <row r="285" spans="1:1" s="419" customFormat="1" x14ac:dyDescent="0.25">
      <c r="A285" s="69"/>
    </row>
    <row r="286" spans="1:1" s="419" customFormat="1" x14ac:dyDescent="0.25">
      <c r="A286" s="69"/>
    </row>
    <row r="287" spans="1:1" s="419" customFormat="1" x14ac:dyDescent="0.25">
      <c r="A287" s="69"/>
    </row>
    <row r="288" spans="1:1" s="419" customFormat="1" x14ac:dyDescent="0.25">
      <c r="A288" s="69"/>
    </row>
    <row r="289" spans="1:1" s="419" customFormat="1" x14ac:dyDescent="0.25">
      <c r="A289" s="69"/>
    </row>
    <row r="290" spans="1:1" s="419" customFormat="1" x14ac:dyDescent="0.25">
      <c r="A290" s="69"/>
    </row>
    <row r="291" spans="1:1" s="419" customFormat="1" x14ac:dyDescent="0.25">
      <c r="A291" s="69"/>
    </row>
    <row r="292" spans="1:1" s="419" customFormat="1" x14ac:dyDescent="0.25">
      <c r="A292" s="69"/>
    </row>
    <row r="293" spans="1:1" s="419" customFormat="1" x14ac:dyDescent="0.25">
      <c r="A293" s="69"/>
    </row>
    <row r="294" spans="1:1" s="419" customFormat="1" x14ac:dyDescent="0.25">
      <c r="A294" s="69"/>
    </row>
    <row r="295" spans="1:1" s="419" customFormat="1" x14ac:dyDescent="0.25">
      <c r="A295" s="69"/>
    </row>
    <row r="296" spans="1:1" s="419" customFormat="1" x14ac:dyDescent="0.25">
      <c r="A296" s="69"/>
    </row>
    <row r="297" spans="1:1" s="419" customFormat="1" x14ac:dyDescent="0.25">
      <c r="A297" s="69"/>
    </row>
    <row r="298" spans="1:1" s="419" customFormat="1" x14ac:dyDescent="0.25">
      <c r="A298" s="69"/>
    </row>
    <row r="299" spans="1:1" s="419" customFormat="1" x14ac:dyDescent="0.25">
      <c r="A299" s="69"/>
    </row>
    <row r="300" spans="1:1" s="419" customFormat="1" x14ac:dyDescent="0.25">
      <c r="A300" s="69"/>
    </row>
    <row r="301" spans="1:1" s="419" customFormat="1" x14ac:dyDescent="0.25">
      <c r="A301" s="69"/>
    </row>
    <row r="302" spans="1:1" s="419" customFormat="1" x14ac:dyDescent="0.25">
      <c r="A302" s="69"/>
    </row>
    <row r="303" spans="1:1" s="419" customFormat="1" x14ac:dyDescent="0.25">
      <c r="A303" s="69"/>
    </row>
    <row r="304" spans="1:1" s="419" customFormat="1" x14ac:dyDescent="0.25">
      <c r="A304" s="69"/>
    </row>
    <row r="305" spans="1:1" s="419" customFormat="1" x14ac:dyDescent="0.25">
      <c r="A305" s="69"/>
    </row>
    <row r="306" spans="1:1" s="419" customFormat="1" x14ac:dyDescent="0.25">
      <c r="A306" s="69"/>
    </row>
    <row r="307" spans="1:1" s="419" customFormat="1" x14ac:dyDescent="0.25">
      <c r="A307" s="69"/>
    </row>
    <row r="308" spans="1:1" s="419" customFormat="1" x14ac:dyDescent="0.25">
      <c r="A308" s="69"/>
    </row>
    <row r="309" spans="1:1" s="419" customFormat="1" x14ac:dyDescent="0.25">
      <c r="A309" s="69"/>
    </row>
    <row r="310" spans="1:1" s="419" customFormat="1" x14ac:dyDescent="0.25">
      <c r="A310" s="69"/>
    </row>
    <row r="311" spans="1:1" s="419" customFormat="1" x14ac:dyDescent="0.25">
      <c r="A311" s="69"/>
    </row>
    <row r="312" spans="1:1" s="419" customFormat="1" x14ac:dyDescent="0.25">
      <c r="A312" s="69"/>
    </row>
    <row r="313" spans="1:1" s="419" customFormat="1" x14ac:dyDescent="0.25">
      <c r="A313" s="69"/>
    </row>
    <row r="314" spans="1:1" s="419" customFormat="1" x14ac:dyDescent="0.25">
      <c r="A314" s="69"/>
    </row>
    <row r="315" spans="1:1" s="419" customFormat="1" x14ac:dyDescent="0.25">
      <c r="A315" s="69"/>
    </row>
    <row r="316" spans="1:1" s="419" customFormat="1" x14ac:dyDescent="0.25">
      <c r="A316" s="69"/>
    </row>
    <row r="317" spans="1:1" s="419" customFormat="1" x14ac:dyDescent="0.25">
      <c r="A317" s="69"/>
    </row>
    <row r="318" spans="1:1" s="419" customFormat="1" x14ac:dyDescent="0.25">
      <c r="A318" s="69"/>
    </row>
    <row r="319" spans="1:1" s="419" customFormat="1" x14ac:dyDescent="0.25">
      <c r="A319" s="69"/>
    </row>
    <row r="320" spans="1:1" s="419" customFormat="1" x14ac:dyDescent="0.25">
      <c r="A320" s="69"/>
    </row>
    <row r="321" spans="1:1" s="419" customFormat="1" x14ac:dyDescent="0.25">
      <c r="A321" s="69"/>
    </row>
    <row r="322" spans="1:1" s="419" customFormat="1" x14ac:dyDescent="0.25">
      <c r="A322" s="69"/>
    </row>
    <row r="323" spans="1:1" s="419" customFormat="1" x14ac:dyDescent="0.25">
      <c r="A323" s="69"/>
    </row>
    <row r="324" spans="1:1" s="419" customFormat="1" x14ac:dyDescent="0.25">
      <c r="A324" s="69"/>
    </row>
    <row r="325" spans="1:1" s="419" customFormat="1" x14ac:dyDescent="0.25">
      <c r="A325" s="69"/>
    </row>
    <row r="326" spans="1:1" s="419" customFormat="1" x14ac:dyDescent="0.25">
      <c r="A326" s="69"/>
    </row>
    <row r="327" spans="1:1" s="419" customFormat="1" x14ac:dyDescent="0.25">
      <c r="A327" s="69"/>
    </row>
    <row r="328" spans="1:1" s="419" customFormat="1" x14ac:dyDescent="0.25">
      <c r="A328" s="69"/>
    </row>
    <row r="329" spans="1:1" s="419" customFormat="1" x14ac:dyDescent="0.25">
      <c r="A329" s="69"/>
    </row>
    <row r="330" spans="1:1" s="419" customFormat="1" x14ac:dyDescent="0.25">
      <c r="A330" s="69"/>
    </row>
    <row r="331" spans="1:1" s="419" customFormat="1" x14ac:dyDescent="0.25">
      <c r="A331" s="69"/>
    </row>
    <row r="332" spans="1:1" s="419" customFormat="1" x14ac:dyDescent="0.25">
      <c r="A332" s="69"/>
    </row>
    <row r="333" spans="1:1" s="419" customFormat="1" x14ac:dyDescent="0.25">
      <c r="A333" s="69"/>
    </row>
    <row r="334" spans="1:1" s="419" customFormat="1" x14ac:dyDescent="0.25">
      <c r="A334" s="69"/>
    </row>
    <row r="335" spans="1:1" s="419" customFormat="1" x14ac:dyDescent="0.25">
      <c r="A335" s="69"/>
    </row>
    <row r="336" spans="1:1" s="419" customFormat="1" x14ac:dyDescent="0.25">
      <c r="A336" s="69"/>
    </row>
    <row r="337" spans="1:1" s="419" customFormat="1" x14ac:dyDescent="0.25">
      <c r="A337" s="69"/>
    </row>
    <row r="338" spans="1:1" s="419" customFormat="1" x14ac:dyDescent="0.25">
      <c r="A338" s="69"/>
    </row>
    <row r="339" spans="1:1" s="419" customFormat="1" x14ac:dyDescent="0.25">
      <c r="A339" s="69"/>
    </row>
    <row r="340" spans="1:1" s="419" customFormat="1" x14ac:dyDescent="0.25">
      <c r="A340" s="69"/>
    </row>
    <row r="341" spans="1:1" s="419" customFormat="1" x14ac:dyDescent="0.25">
      <c r="A341" s="69"/>
    </row>
    <row r="342" spans="1:1" s="419" customFormat="1" x14ac:dyDescent="0.25">
      <c r="A342" s="69"/>
    </row>
    <row r="343" spans="1:1" s="419" customFormat="1" x14ac:dyDescent="0.25">
      <c r="A343" s="69"/>
    </row>
  </sheetData>
  <sheetProtection selectLockedCells="1"/>
  <mergeCells count="47">
    <mergeCell ref="M1:M2"/>
    <mergeCell ref="A1:A2"/>
    <mergeCell ref="B1:B2"/>
    <mergeCell ref="C1:C2"/>
    <mergeCell ref="D1:D2"/>
    <mergeCell ref="E1:I1"/>
    <mergeCell ref="J1:L1"/>
    <mergeCell ref="D11:D12"/>
    <mergeCell ref="M11:M12"/>
    <mergeCell ref="A5:A6"/>
    <mergeCell ref="B5:B6"/>
    <mergeCell ref="C5:C6"/>
    <mergeCell ref="D5:D6"/>
    <mergeCell ref="M5:M6"/>
    <mergeCell ref="A7:A8"/>
    <mergeCell ref="B7:B8"/>
    <mergeCell ref="C7:C8"/>
    <mergeCell ref="D7:D8"/>
    <mergeCell ref="M7:M8"/>
    <mergeCell ref="C3:C4"/>
    <mergeCell ref="D3:D4"/>
    <mergeCell ref="M3:M4"/>
    <mergeCell ref="C17:C18"/>
    <mergeCell ref="D17:D18"/>
    <mergeCell ref="M17:M18"/>
    <mergeCell ref="C13:C14"/>
    <mergeCell ref="D13:D14"/>
    <mergeCell ref="M13:M14"/>
    <mergeCell ref="C15:C16"/>
    <mergeCell ref="D15:D16"/>
    <mergeCell ref="M15:M16"/>
    <mergeCell ref="C9:C10"/>
    <mergeCell ref="D9:D10"/>
    <mergeCell ref="M9:M10"/>
    <mergeCell ref="C11:C12"/>
    <mergeCell ref="A15:A16"/>
    <mergeCell ref="B15:B16"/>
    <mergeCell ref="A17:A18"/>
    <mergeCell ref="B17:B18"/>
    <mergeCell ref="A3:A4"/>
    <mergeCell ref="B3:B4"/>
    <mergeCell ref="A13:A14"/>
    <mergeCell ref="B13:B14"/>
    <mergeCell ref="A9:A10"/>
    <mergeCell ref="B9:B10"/>
    <mergeCell ref="A11:A12"/>
    <mergeCell ref="B11:B12"/>
  </mergeCells>
  <pageMargins left="0.59055118110236227" right="0.59055118110236227" top="0.94488188976377963" bottom="0.86614173228346458" header="0.31496062992125984" footer="0.31496062992125984"/>
  <pageSetup scale="45" orientation="landscape" horizontalDpi="4294967293" r:id="rId1"/>
  <headerFooter>
    <oddHeader>&amp;L&amp;"Palatino Linotype,Negrita"&amp;18
Componente 9. Sostenibilidad ambiental
&amp;C&amp;"Palatino Linotype,Negrita"&amp;24Programa Fábricas de Productividad
&amp;20Guía para el diagnóstico general de la Empresa&amp;R&amp;G</oddHeader>
    <oddFooter>&amp;L&amp;"Palatino Linotype,Normal"&amp;G
&amp;"Palatino Linotype,Cursiva"© Colombia Productiva&amp;C&amp;"Palatino Linotype,Negrita"&amp;18&amp;G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1" manualBreakCount="1">
    <brk id="10" max="12"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4DC84-910D-4052-BFB9-3B28CD1A8854}">
  <sheetPr codeName="Hoja16">
    <tabColor rgb="FFFF0000"/>
  </sheetPr>
  <dimension ref="A1:M124"/>
  <sheetViews>
    <sheetView showGridLines="0" zoomScale="70" zoomScaleNormal="70" zoomScalePageLayoutView="60" workbookViewId="0">
      <selection activeCell="E17" sqref="E17"/>
    </sheetView>
  </sheetViews>
  <sheetFormatPr baseColWidth="10" defaultColWidth="1" defaultRowHeight="18" x14ac:dyDescent="0.25"/>
  <cols>
    <col min="1" max="1" width="4.7109375" style="74" customWidth="1"/>
    <col min="2" max="2" width="17.7109375" style="74" customWidth="1"/>
    <col min="3" max="4" width="33.28515625" style="74" customWidth="1"/>
    <col min="5" max="5" width="20.28515625" style="75" bestFit="1" customWidth="1"/>
    <col min="6" max="9" width="21.28515625" style="74" customWidth="1"/>
    <col min="10" max="12" width="10" style="74" customWidth="1"/>
    <col min="13" max="13" width="50.28515625" style="74" customWidth="1"/>
    <col min="14" max="16384" width="1" style="74"/>
  </cols>
  <sheetData>
    <row r="1" spans="1:13" ht="40.15" customHeight="1" x14ac:dyDescent="0.25">
      <c r="A1" s="772" t="s">
        <v>0</v>
      </c>
      <c r="B1" s="765" t="s">
        <v>1</v>
      </c>
      <c r="C1" s="766" t="s">
        <v>19</v>
      </c>
      <c r="D1" s="765" t="s">
        <v>20</v>
      </c>
      <c r="E1" s="766" t="s">
        <v>2</v>
      </c>
      <c r="F1" s="766"/>
      <c r="G1" s="766"/>
      <c r="H1" s="766"/>
      <c r="I1" s="766"/>
      <c r="J1" s="768" t="s">
        <v>3</v>
      </c>
      <c r="K1" s="768"/>
      <c r="L1" s="768"/>
      <c r="M1" s="767" t="s">
        <v>4</v>
      </c>
    </row>
    <row r="2" spans="1:13" ht="33" customHeight="1" x14ac:dyDescent="0.25">
      <c r="A2" s="772"/>
      <c r="B2" s="765"/>
      <c r="C2" s="766"/>
      <c r="D2" s="765"/>
      <c r="E2" s="87">
        <v>1</v>
      </c>
      <c r="F2" s="88">
        <v>2</v>
      </c>
      <c r="G2" s="89">
        <v>3</v>
      </c>
      <c r="H2" s="90">
        <v>4</v>
      </c>
      <c r="I2" s="91">
        <v>5</v>
      </c>
      <c r="J2" s="503">
        <v>2020</v>
      </c>
      <c r="K2" s="503">
        <v>2021</v>
      </c>
      <c r="L2" s="503">
        <v>2022</v>
      </c>
      <c r="M2" s="767"/>
    </row>
    <row r="3" spans="1:13" ht="17.45" customHeight="1" x14ac:dyDescent="0.25">
      <c r="A3" s="748">
        <v>1</v>
      </c>
      <c r="B3" s="753" t="s">
        <v>815</v>
      </c>
      <c r="C3" s="756" t="s">
        <v>58</v>
      </c>
      <c r="D3" s="57"/>
      <c r="E3" s="122"/>
      <c r="F3" s="122"/>
      <c r="G3" s="122"/>
      <c r="H3" s="122"/>
      <c r="I3" s="122"/>
      <c r="J3" s="92"/>
      <c r="K3" s="92"/>
      <c r="L3" s="92"/>
      <c r="M3" s="769"/>
    </row>
    <row r="4" spans="1:13" ht="19.899999999999999" customHeight="1" x14ac:dyDescent="0.25">
      <c r="A4" s="749"/>
      <c r="B4" s="754"/>
      <c r="C4" s="760"/>
      <c r="D4" s="63" t="s">
        <v>51</v>
      </c>
      <c r="E4" s="61">
        <v>2014</v>
      </c>
      <c r="F4" s="61">
        <v>2015</v>
      </c>
      <c r="G4" s="61">
        <v>2016</v>
      </c>
      <c r="H4" s="61">
        <v>2017</v>
      </c>
      <c r="I4" s="61">
        <v>2018</v>
      </c>
      <c r="J4" s="92"/>
      <c r="K4" s="92"/>
      <c r="L4" s="92"/>
      <c r="M4" s="770"/>
    </row>
    <row r="5" spans="1:13" ht="19.899999999999999" customHeight="1" x14ac:dyDescent="0.25">
      <c r="A5" s="749"/>
      <c r="B5" s="754"/>
      <c r="C5" s="760"/>
      <c r="D5" s="542" t="s">
        <v>872</v>
      </c>
      <c r="E5" s="508"/>
      <c r="F5" s="508"/>
      <c r="G5" s="508"/>
      <c r="H5" s="508"/>
      <c r="I5" s="508"/>
      <c r="J5" s="92"/>
      <c r="K5" s="92"/>
      <c r="L5" s="92"/>
      <c r="M5" s="770"/>
    </row>
    <row r="6" spans="1:13" ht="19.899999999999999" customHeight="1" x14ac:dyDescent="0.25">
      <c r="A6" s="749"/>
      <c r="B6" s="754"/>
      <c r="C6" s="760"/>
      <c r="D6" s="57" t="s">
        <v>694</v>
      </c>
      <c r="E6" s="762">
        <f>IFERROR(AVERAGE(E5:I5),0)</f>
        <v>0</v>
      </c>
      <c r="F6" s="763"/>
      <c r="G6" s="763"/>
      <c r="H6" s="763"/>
      <c r="I6" s="764"/>
      <c r="J6" s="92"/>
      <c r="K6" s="92"/>
      <c r="L6" s="92"/>
      <c r="M6" s="770"/>
    </row>
    <row r="7" spans="1:13" ht="62.45" customHeight="1" x14ac:dyDescent="0.25">
      <c r="A7" s="749"/>
      <c r="B7" s="754"/>
      <c r="C7" s="760"/>
      <c r="D7" s="57" t="s">
        <v>873</v>
      </c>
      <c r="E7" s="518">
        <v>50</v>
      </c>
      <c r="F7" s="518">
        <v>60</v>
      </c>
      <c r="G7" s="518"/>
      <c r="H7" s="518"/>
      <c r="I7" s="518"/>
      <c r="J7" s="92"/>
      <c r="K7" s="92"/>
      <c r="L7" s="92"/>
      <c r="M7" s="770"/>
    </row>
    <row r="8" spans="1:13" ht="77.45" customHeight="1" x14ac:dyDescent="0.25">
      <c r="A8" s="749"/>
      <c r="B8" s="754"/>
      <c r="C8" s="757"/>
      <c r="D8" s="57" t="s">
        <v>745</v>
      </c>
      <c r="E8" s="504" t="s">
        <v>744</v>
      </c>
      <c r="F8" s="504" t="s">
        <v>743</v>
      </c>
      <c r="G8" s="504"/>
      <c r="H8" s="504" t="s">
        <v>742</v>
      </c>
      <c r="I8" s="504" t="s">
        <v>741</v>
      </c>
      <c r="J8" s="93"/>
      <c r="K8" s="93"/>
      <c r="L8" s="93"/>
      <c r="M8" s="771"/>
    </row>
    <row r="9" spans="1:13" ht="17.45" customHeight="1" x14ac:dyDescent="0.25">
      <c r="A9" s="749"/>
      <c r="B9" s="754"/>
      <c r="C9" s="756" t="s">
        <v>59</v>
      </c>
      <c r="D9" s="751" t="s">
        <v>851</v>
      </c>
      <c r="E9" s="122"/>
      <c r="F9" s="122"/>
      <c r="G9" s="122"/>
      <c r="H9" s="122"/>
      <c r="I9" s="122"/>
      <c r="J9" s="92"/>
      <c r="K9" s="92"/>
      <c r="L9" s="92"/>
      <c r="M9" s="746"/>
    </row>
    <row r="10" spans="1:13" ht="139.5" customHeight="1" x14ac:dyDescent="0.25">
      <c r="A10" s="750"/>
      <c r="B10" s="755"/>
      <c r="C10" s="757"/>
      <c r="D10" s="751"/>
      <c r="E10" s="504" t="s">
        <v>60</v>
      </c>
      <c r="F10" s="504"/>
      <c r="G10" s="504" t="s">
        <v>746</v>
      </c>
      <c r="H10" s="504"/>
      <c r="I10" s="504" t="s">
        <v>61</v>
      </c>
      <c r="J10" s="93"/>
      <c r="K10" s="93"/>
      <c r="L10" s="93"/>
      <c r="M10" s="747"/>
    </row>
    <row r="11" spans="1:13" x14ac:dyDescent="0.25">
      <c r="A11" s="748">
        <v>2</v>
      </c>
      <c r="B11" s="753" t="s">
        <v>49</v>
      </c>
      <c r="C11" s="773" t="s">
        <v>50</v>
      </c>
      <c r="D11" s="57"/>
      <c r="E11" s="122"/>
      <c r="F11" s="122"/>
      <c r="G11" s="122"/>
      <c r="H11" s="122"/>
      <c r="I11" s="122"/>
      <c r="J11" s="92"/>
      <c r="K11" s="92"/>
      <c r="L11" s="92"/>
      <c r="M11" s="746"/>
    </row>
    <row r="12" spans="1:13" ht="19.899999999999999" customHeight="1" x14ac:dyDescent="0.25">
      <c r="A12" s="749"/>
      <c r="B12" s="754"/>
      <c r="C12" s="774"/>
      <c r="D12" s="60" t="s">
        <v>51</v>
      </c>
      <c r="E12" s="61">
        <v>2014</v>
      </c>
      <c r="F12" s="61">
        <v>2015</v>
      </c>
      <c r="G12" s="61">
        <v>2016</v>
      </c>
      <c r="H12" s="61">
        <v>2017</v>
      </c>
      <c r="I12" s="61">
        <v>2018</v>
      </c>
      <c r="J12" s="92"/>
      <c r="K12" s="92"/>
      <c r="L12" s="92"/>
      <c r="M12" s="761"/>
    </row>
    <row r="13" spans="1:13" ht="37.15" customHeight="1" x14ac:dyDescent="0.25">
      <c r="A13" s="749"/>
      <c r="B13" s="754"/>
      <c r="C13" s="774"/>
      <c r="D13" s="57" t="s">
        <v>870</v>
      </c>
      <c r="E13" s="508"/>
      <c r="F13" s="508"/>
      <c r="G13" s="508"/>
      <c r="H13" s="508"/>
      <c r="I13" s="508"/>
      <c r="J13" s="92"/>
      <c r="K13" s="92"/>
      <c r="L13" s="92"/>
      <c r="M13" s="761"/>
    </row>
    <row r="14" spans="1:13" ht="36" customHeight="1" x14ac:dyDescent="0.25">
      <c r="A14" s="749"/>
      <c r="B14" s="754"/>
      <c r="C14" s="774"/>
      <c r="D14" s="57" t="s">
        <v>690</v>
      </c>
      <c r="E14" s="762">
        <f>IFERROR(AVERAGE(E13:I13),0)</f>
        <v>0</v>
      </c>
      <c r="F14" s="763"/>
      <c r="G14" s="763"/>
      <c r="H14" s="763"/>
      <c r="I14" s="764"/>
      <c r="J14" s="92"/>
      <c r="K14" s="92"/>
      <c r="L14" s="92"/>
      <c r="M14" s="761"/>
    </row>
    <row r="15" spans="1:13" ht="64.5" customHeight="1" x14ac:dyDescent="0.25">
      <c r="A15" s="749"/>
      <c r="B15" s="754"/>
      <c r="C15" s="774"/>
      <c r="D15" s="57" t="s">
        <v>871</v>
      </c>
      <c r="E15" s="518"/>
      <c r="F15" s="518"/>
      <c r="G15" s="518"/>
      <c r="H15" s="518"/>
      <c r="I15" s="518"/>
      <c r="J15" s="92"/>
      <c r="K15" s="92"/>
      <c r="L15" s="92"/>
      <c r="M15" s="761"/>
    </row>
    <row r="16" spans="1:13" ht="85.15" customHeight="1" x14ac:dyDescent="0.25">
      <c r="A16" s="749"/>
      <c r="B16" s="754"/>
      <c r="C16" s="774"/>
      <c r="D16" s="57" t="s">
        <v>689</v>
      </c>
      <c r="E16" s="504" t="s">
        <v>53</v>
      </c>
      <c r="F16" s="504" t="s">
        <v>54</v>
      </c>
      <c r="G16" s="504"/>
      <c r="H16" s="504" t="s">
        <v>55</v>
      </c>
      <c r="I16" s="504" t="s">
        <v>56</v>
      </c>
      <c r="J16" s="93"/>
      <c r="K16" s="93"/>
      <c r="L16" s="93"/>
      <c r="M16" s="747"/>
    </row>
    <row r="17" spans="1:13" ht="19.899999999999999" customHeight="1" x14ac:dyDescent="0.25">
      <c r="A17" s="748">
        <v>3</v>
      </c>
      <c r="B17" s="753" t="s">
        <v>57</v>
      </c>
      <c r="C17" s="756" t="s">
        <v>740</v>
      </c>
      <c r="D17" s="504"/>
      <c r="E17" s="122"/>
      <c r="F17" s="122"/>
      <c r="G17" s="122"/>
      <c r="H17" s="122"/>
      <c r="I17" s="122"/>
      <c r="J17" s="92"/>
      <c r="K17" s="92"/>
      <c r="L17" s="92"/>
      <c r="M17" s="746"/>
    </row>
    <row r="18" spans="1:13" ht="21" customHeight="1" x14ac:dyDescent="0.25">
      <c r="A18" s="749"/>
      <c r="B18" s="754"/>
      <c r="C18" s="760"/>
      <c r="D18" s="57" t="s">
        <v>51</v>
      </c>
      <c r="E18" s="61">
        <v>2014</v>
      </c>
      <c r="F18" s="61">
        <v>2015</v>
      </c>
      <c r="G18" s="61">
        <v>2016</v>
      </c>
      <c r="H18" s="61">
        <v>2017</v>
      </c>
      <c r="I18" s="61">
        <v>2018</v>
      </c>
      <c r="J18" s="92"/>
      <c r="K18" s="92"/>
      <c r="L18" s="92"/>
      <c r="M18" s="761"/>
    </row>
    <row r="19" spans="1:13" ht="49.9" customHeight="1" x14ac:dyDescent="0.25">
      <c r="A19" s="749"/>
      <c r="B19" s="754"/>
      <c r="C19" s="760"/>
      <c r="D19" s="57" t="s">
        <v>869</v>
      </c>
      <c r="E19" s="519"/>
      <c r="F19" s="519"/>
      <c r="G19" s="519"/>
      <c r="H19" s="519"/>
      <c r="I19" s="519"/>
      <c r="J19" s="92"/>
      <c r="K19" s="92"/>
      <c r="L19" s="92"/>
      <c r="M19" s="761"/>
    </row>
    <row r="20" spans="1:13" ht="45.4" customHeight="1" x14ac:dyDescent="0.25">
      <c r="A20" s="749"/>
      <c r="B20" s="754"/>
      <c r="C20" s="760"/>
      <c r="D20" s="57" t="s">
        <v>739</v>
      </c>
      <c r="E20" s="762">
        <f>IFERROR(AVERAGE(E19:I19),0)</f>
        <v>0</v>
      </c>
      <c r="F20" s="763"/>
      <c r="G20" s="763"/>
      <c r="H20" s="763"/>
      <c r="I20" s="764"/>
      <c r="J20" s="92"/>
      <c r="K20" s="92"/>
      <c r="L20" s="92"/>
      <c r="M20" s="761"/>
    </row>
    <row r="21" spans="1:13" ht="45.4" customHeight="1" x14ac:dyDescent="0.25">
      <c r="A21" s="749"/>
      <c r="B21" s="754"/>
      <c r="C21" s="760"/>
      <c r="D21" s="57" t="s">
        <v>868</v>
      </c>
      <c r="E21" s="520"/>
      <c r="F21" s="521"/>
      <c r="G21" s="521"/>
      <c r="H21" s="521"/>
      <c r="I21" s="521"/>
      <c r="J21" s="92"/>
      <c r="K21" s="92"/>
      <c r="L21" s="92"/>
      <c r="M21" s="761"/>
    </row>
    <row r="22" spans="1:13" ht="74.25" customHeight="1" x14ac:dyDescent="0.25">
      <c r="A22" s="750"/>
      <c r="B22" s="755"/>
      <c r="C22" s="757"/>
      <c r="D22" s="504" t="s">
        <v>738</v>
      </c>
      <c r="E22" s="62" t="s">
        <v>691</v>
      </c>
      <c r="F22" s="504"/>
      <c r="G22" s="507" t="s">
        <v>692</v>
      </c>
      <c r="H22" s="504"/>
      <c r="I22" s="62" t="s">
        <v>693</v>
      </c>
      <c r="J22" s="93"/>
      <c r="K22" s="93"/>
      <c r="L22" s="93"/>
      <c r="M22" s="747"/>
    </row>
    <row r="23" spans="1:13" ht="17.45" customHeight="1" x14ac:dyDescent="0.25">
      <c r="A23" s="758">
        <v>4</v>
      </c>
      <c r="B23" s="753" t="s">
        <v>156</v>
      </c>
      <c r="C23" s="751" t="s">
        <v>224</v>
      </c>
      <c r="D23" s="751" t="s">
        <v>747</v>
      </c>
      <c r="E23" s="122"/>
      <c r="F23" s="122"/>
      <c r="G23" s="122"/>
      <c r="H23" s="122"/>
      <c r="I23" s="122"/>
      <c r="J23" s="92"/>
      <c r="K23" s="92"/>
      <c r="L23" s="92"/>
      <c r="M23" s="746"/>
    </row>
    <row r="24" spans="1:13" ht="141.6" customHeight="1" x14ac:dyDescent="0.25">
      <c r="A24" s="759"/>
      <c r="B24" s="755"/>
      <c r="C24" s="751"/>
      <c r="D24" s="751"/>
      <c r="E24" s="504" t="s">
        <v>225</v>
      </c>
      <c r="F24" s="504" t="s">
        <v>928</v>
      </c>
      <c r="G24" s="504" t="s">
        <v>930</v>
      </c>
      <c r="H24" s="504" t="s">
        <v>929</v>
      </c>
      <c r="I24" s="504" t="s">
        <v>227</v>
      </c>
      <c r="J24" s="93"/>
      <c r="K24" s="93"/>
      <c r="L24" s="93"/>
      <c r="M24" s="747"/>
    </row>
    <row r="25" spans="1:13" x14ac:dyDescent="0.25">
      <c r="A25" s="748">
        <v>5</v>
      </c>
      <c r="B25" s="753" t="s">
        <v>62</v>
      </c>
      <c r="C25" s="751" t="s">
        <v>63</v>
      </c>
      <c r="D25" s="752"/>
      <c r="E25" s="122"/>
      <c r="F25" s="122"/>
      <c r="G25" s="122"/>
      <c r="H25" s="122"/>
      <c r="I25" s="122"/>
      <c r="J25" s="92"/>
      <c r="K25" s="92"/>
      <c r="L25" s="92"/>
      <c r="M25" s="746"/>
    </row>
    <row r="26" spans="1:13" ht="39" customHeight="1" x14ac:dyDescent="0.25">
      <c r="A26" s="749"/>
      <c r="B26" s="754"/>
      <c r="C26" s="751"/>
      <c r="D26" s="752"/>
      <c r="E26" s="504" t="s">
        <v>64</v>
      </c>
      <c r="F26" s="504" t="s">
        <v>65</v>
      </c>
      <c r="G26" s="504" t="s">
        <v>66</v>
      </c>
      <c r="H26" s="504" t="s">
        <v>67</v>
      </c>
      <c r="I26" s="504" t="s">
        <v>68</v>
      </c>
      <c r="J26" s="93"/>
      <c r="K26" s="93"/>
      <c r="L26" s="93"/>
      <c r="M26" s="747"/>
    </row>
    <row r="27" spans="1:13" x14ac:dyDescent="0.25">
      <c r="A27" s="749"/>
      <c r="B27" s="754"/>
      <c r="C27" s="751" t="s">
        <v>69</v>
      </c>
      <c r="D27" s="752"/>
      <c r="E27" s="58"/>
      <c r="F27" s="59"/>
      <c r="G27" s="59"/>
      <c r="H27" s="59"/>
      <c r="I27" s="59"/>
      <c r="J27" s="92"/>
      <c r="K27" s="92"/>
      <c r="L27" s="92"/>
      <c r="M27" s="746"/>
    </row>
    <row r="28" spans="1:13" ht="25.9" customHeight="1" x14ac:dyDescent="0.25">
      <c r="A28" s="749"/>
      <c r="B28" s="754"/>
      <c r="C28" s="751"/>
      <c r="D28" s="752"/>
      <c r="E28" s="504" t="s">
        <v>64</v>
      </c>
      <c r="F28" s="504" t="s">
        <v>65</v>
      </c>
      <c r="G28" s="504" t="s">
        <v>66</v>
      </c>
      <c r="H28" s="504" t="s">
        <v>67</v>
      </c>
      <c r="I28" s="504" t="s">
        <v>68</v>
      </c>
      <c r="J28" s="93"/>
      <c r="K28" s="93"/>
      <c r="L28" s="93"/>
      <c r="M28" s="747"/>
    </row>
    <row r="29" spans="1:13" x14ac:dyDescent="0.25">
      <c r="A29" s="749"/>
      <c r="B29" s="754"/>
      <c r="C29" s="756" t="s">
        <v>70</v>
      </c>
      <c r="D29" s="756"/>
      <c r="E29" s="58"/>
      <c r="F29" s="59"/>
      <c r="G29" s="59"/>
      <c r="H29" s="59"/>
      <c r="I29" s="59"/>
      <c r="J29" s="92"/>
      <c r="K29" s="92"/>
      <c r="L29" s="92"/>
      <c r="M29" s="746"/>
    </row>
    <row r="30" spans="1:13" ht="27" customHeight="1" x14ac:dyDescent="0.25">
      <c r="A30" s="750"/>
      <c r="B30" s="755"/>
      <c r="C30" s="757"/>
      <c r="D30" s="757"/>
      <c r="E30" s="504" t="s">
        <v>64</v>
      </c>
      <c r="F30" s="504" t="s">
        <v>65</v>
      </c>
      <c r="G30" s="504" t="s">
        <v>66</v>
      </c>
      <c r="H30" s="504" t="s">
        <v>67</v>
      </c>
      <c r="I30" s="504" t="s">
        <v>68</v>
      </c>
      <c r="J30" s="93"/>
      <c r="K30" s="93"/>
      <c r="L30" s="93"/>
      <c r="M30" s="747"/>
    </row>
    <row r="31" spans="1:13" s="68" customFormat="1" ht="15.75" x14ac:dyDescent="0.25">
      <c r="A31" s="95"/>
      <c r="B31" s="95"/>
      <c r="C31" s="95"/>
      <c r="D31" s="95"/>
      <c r="E31" s="95"/>
      <c r="F31" s="95"/>
      <c r="G31" s="95"/>
      <c r="H31" s="95"/>
      <c r="I31" s="95"/>
      <c r="J31" s="95"/>
      <c r="K31" s="95"/>
      <c r="L31" s="95"/>
      <c r="M31" s="95"/>
    </row>
    <row r="32" spans="1:13" s="68" customFormat="1" x14ac:dyDescent="0.35">
      <c r="B32" s="3"/>
    </row>
    <row r="33" s="68" customFormat="1" ht="15.75" x14ac:dyDescent="0.25"/>
    <row r="34" s="68" customFormat="1" ht="15.75" x14ac:dyDescent="0.25"/>
    <row r="35" s="68" customFormat="1" ht="15.75" x14ac:dyDescent="0.25"/>
    <row r="36" s="68" customFormat="1" ht="15.75" x14ac:dyDescent="0.25"/>
    <row r="37" s="68" customFormat="1" ht="15.75" x14ac:dyDescent="0.25"/>
    <row r="38" s="68" customFormat="1" ht="15.75" x14ac:dyDescent="0.25"/>
    <row r="39" s="68" customFormat="1" ht="15.75" x14ac:dyDescent="0.25"/>
    <row r="40" s="68" customFormat="1" ht="15.75" x14ac:dyDescent="0.25"/>
    <row r="41" s="68" customFormat="1" ht="15.75" x14ac:dyDescent="0.25"/>
    <row r="42" s="68" customFormat="1" ht="15.75" x14ac:dyDescent="0.25"/>
    <row r="43" s="68" customFormat="1" ht="15.75" x14ac:dyDescent="0.25"/>
    <row r="44" s="68" customFormat="1" ht="15.75" x14ac:dyDescent="0.25"/>
    <row r="45" s="68" customFormat="1" ht="15.75" x14ac:dyDescent="0.25"/>
    <row r="46" s="68" customFormat="1" ht="15.75" x14ac:dyDescent="0.25"/>
    <row r="47" s="68" customFormat="1" ht="15.75" x14ac:dyDescent="0.25"/>
    <row r="48" s="68" customFormat="1" ht="15.75" x14ac:dyDescent="0.25"/>
    <row r="49" s="68" customFormat="1" ht="15.75" x14ac:dyDescent="0.25"/>
    <row r="50" s="68" customFormat="1" ht="15.75" x14ac:dyDescent="0.25"/>
    <row r="51" s="68" customFormat="1" ht="15.75" x14ac:dyDescent="0.25"/>
    <row r="52" s="68" customFormat="1" ht="15.75" x14ac:dyDescent="0.25"/>
    <row r="53" s="68" customFormat="1" ht="15.75" x14ac:dyDescent="0.25"/>
    <row r="54" s="68" customFormat="1" ht="15.75" x14ac:dyDescent="0.25"/>
    <row r="55" s="68" customFormat="1" ht="15.75" x14ac:dyDescent="0.25"/>
    <row r="56" s="68" customFormat="1" ht="15.75" x14ac:dyDescent="0.25"/>
    <row r="57" s="68" customFormat="1" ht="15.75" x14ac:dyDescent="0.25"/>
    <row r="58" s="68" customFormat="1" ht="15.75" x14ac:dyDescent="0.25"/>
    <row r="59" s="68" customFormat="1" ht="15.75" x14ac:dyDescent="0.25"/>
    <row r="60" s="68" customFormat="1" ht="15.75" x14ac:dyDescent="0.25"/>
    <row r="61" s="68" customFormat="1" ht="15.75" x14ac:dyDescent="0.25"/>
    <row r="62" s="68" customFormat="1" ht="15.75" x14ac:dyDescent="0.25"/>
    <row r="63" s="68" customFormat="1" ht="15.75" x14ac:dyDescent="0.25"/>
    <row r="64" s="68" customFormat="1" ht="15.75" x14ac:dyDescent="0.25"/>
    <row r="65" s="68" customFormat="1" ht="15.75" x14ac:dyDescent="0.25"/>
    <row r="66" s="68" customFormat="1" ht="15.75" x14ac:dyDescent="0.25"/>
    <row r="67" s="68" customFormat="1" ht="15.75" x14ac:dyDescent="0.25"/>
    <row r="68" s="68" customFormat="1" ht="15.75" x14ac:dyDescent="0.25"/>
    <row r="69" s="68" customFormat="1" ht="15.75" x14ac:dyDescent="0.25"/>
    <row r="70" s="68" customFormat="1" ht="15.75" x14ac:dyDescent="0.25"/>
    <row r="71" s="68" customFormat="1" ht="15.75" x14ac:dyDescent="0.25"/>
    <row r="72" s="68" customFormat="1" ht="15.75" x14ac:dyDescent="0.25"/>
    <row r="73" s="68" customFormat="1" ht="15.75" x14ac:dyDescent="0.25"/>
    <row r="74" s="68" customFormat="1" ht="15.75" x14ac:dyDescent="0.25"/>
    <row r="75" s="68" customFormat="1" ht="15.75" x14ac:dyDescent="0.25"/>
    <row r="76" s="68" customFormat="1" ht="15.75" x14ac:dyDescent="0.25"/>
    <row r="77" s="68" customFormat="1" ht="15.75" x14ac:dyDescent="0.25"/>
    <row r="78" s="68" customFormat="1" ht="15.75" x14ac:dyDescent="0.25"/>
    <row r="79" s="68" customFormat="1" ht="15.75" x14ac:dyDescent="0.25"/>
    <row r="80" s="68" customFormat="1" ht="15.75" x14ac:dyDescent="0.25"/>
    <row r="81" s="68" customFormat="1" ht="15.75" x14ac:dyDescent="0.25"/>
    <row r="82" s="68" customFormat="1" ht="15.75" x14ac:dyDescent="0.25"/>
    <row r="83" s="68" customFormat="1" ht="15.75" x14ac:dyDescent="0.25"/>
    <row r="84" s="68" customFormat="1" ht="15.75" x14ac:dyDescent="0.25"/>
    <row r="85" s="68" customFormat="1" ht="15.75" x14ac:dyDescent="0.25"/>
    <row r="86" s="68" customFormat="1" ht="15.75" x14ac:dyDescent="0.25"/>
    <row r="87" s="68" customFormat="1" ht="15.75" x14ac:dyDescent="0.25"/>
    <row r="88" s="68" customFormat="1" ht="15.75" x14ac:dyDescent="0.25"/>
    <row r="89" s="67" customFormat="1" ht="15.75" x14ac:dyDescent="0.25"/>
    <row r="90" s="67" customFormat="1" ht="15.75" x14ac:dyDescent="0.25"/>
    <row r="91" s="67" customFormat="1" ht="15.75" x14ac:dyDescent="0.25"/>
    <row r="92" s="67" customFormat="1" ht="15.75" x14ac:dyDescent="0.25"/>
    <row r="93" s="67" customFormat="1" ht="15.75" x14ac:dyDescent="0.25"/>
    <row r="94" s="67" customFormat="1" ht="15.75" x14ac:dyDescent="0.25"/>
    <row r="95" s="67" customFormat="1" ht="15.75" x14ac:dyDescent="0.25"/>
    <row r="96" s="67" customFormat="1" ht="15.75" x14ac:dyDescent="0.25"/>
    <row r="97" s="67" customFormat="1" ht="15.75" x14ac:dyDescent="0.25"/>
    <row r="98" s="67" customFormat="1" ht="15.75" x14ac:dyDescent="0.25"/>
    <row r="99" s="67" customFormat="1" ht="15.75" x14ac:dyDescent="0.25"/>
    <row r="100" s="67" customFormat="1" ht="15.75" x14ac:dyDescent="0.25"/>
    <row r="101" s="67" customFormat="1" ht="15.75" x14ac:dyDescent="0.25"/>
    <row r="102" s="67" customFormat="1" ht="15.75" x14ac:dyDescent="0.25"/>
    <row r="103" s="67" customFormat="1" ht="15.75" x14ac:dyDescent="0.25"/>
    <row r="104" s="67" customFormat="1" ht="15.75" x14ac:dyDescent="0.25"/>
    <row r="105" s="67" customFormat="1" ht="15.75" x14ac:dyDescent="0.25"/>
    <row r="106" s="67" customFormat="1" ht="15.75" x14ac:dyDescent="0.25"/>
    <row r="107" s="67" customFormat="1" ht="15.75" x14ac:dyDescent="0.25"/>
    <row r="108" s="67" customFormat="1" ht="15.75" x14ac:dyDescent="0.25"/>
    <row r="109" s="67" customFormat="1" ht="15.75" x14ac:dyDescent="0.25"/>
    <row r="110" s="67" customFormat="1" ht="15.75" x14ac:dyDescent="0.25"/>
    <row r="111" s="67" customFormat="1" ht="15.75" x14ac:dyDescent="0.25"/>
    <row r="112" s="67" customFormat="1" ht="15.75" x14ac:dyDescent="0.25"/>
    <row r="113" s="67" customFormat="1" ht="15.75" x14ac:dyDescent="0.25"/>
    <row r="114" s="67" customFormat="1" ht="15.75" x14ac:dyDescent="0.25"/>
    <row r="115" s="67" customFormat="1" ht="15.75" x14ac:dyDescent="0.25"/>
    <row r="116" s="67" customFormat="1" ht="15.75" x14ac:dyDescent="0.25"/>
    <row r="117" s="67" customFormat="1" ht="15.75" x14ac:dyDescent="0.25"/>
    <row r="118" s="67" customFormat="1" ht="15.75" x14ac:dyDescent="0.25"/>
    <row r="119" s="67" customFormat="1" ht="15.75" x14ac:dyDescent="0.25"/>
    <row r="120" s="67" customFormat="1" ht="15.75" x14ac:dyDescent="0.25"/>
    <row r="121" s="67" customFormat="1" ht="15.75" x14ac:dyDescent="0.25"/>
    <row r="122" s="67" customFormat="1" ht="15.75" x14ac:dyDescent="0.25"/>
    <row r="123" s="67" customFormat="1" ht="15.75" x14ac:dyDescent="0.25"/>
    <row r="124" s="67" customFormat="1" ht="15.75" x14ac:dyDescent="0.25"/>
  </sheetData>
  <sheetProtection selectLockedCells="1"/>
  <mergeCells count="41">
    <mergeCell ref="A1:A2"/>
    <mergeCell ref="B1:B2"/>
    <mergeCell ref="C1:C2"/>
    <mergeCell ref="B11:B16"/>
    <mergeCell ref="B3:B10"/>
    <mergeCell ref="A11:A16"/>
    <mergeCell ref="A3:A10"/>
    <mergeCell ref="C9:C10"/>
    <mergeCell ref="C11:C16"/>
    <mergeCell ref="C3:C8"/>
    <mergeCell ref="D1:D2"/>
    <mergeCell ref="E1:I1"/>
    <mergeCell ref="M1:M2"/>
    <mergeCell ref="J1:L1"/>
    <mergeCell ref="D9:D10"/>
    <mergeCell ref="E6:I6"/>
    <mergeCell ref="M3:M8"/>
    <mergeCell ref="M9:M10"/>
    <mergeCell ref="M11:M16"/>
    <mergeCell ref="E14:I14"/>
    <mergeCell ref="M23:M24"/>
    <mergeCell ref="M17:M22"/>
    <mergeCell ref="E20:I20"/>
    <mergeCell ref="C23:C24"/>
    <mergeCell ref="D23:D24"/>
    <mergeCell ref="B23:B24"/>
    <mergeCell ref="A23:A24"/>
    <mergeCell ref="B17:B22"/>
    <mergeCell ref="C17:C22"/>
    <mergeCell ref="A17:A22"/>
    <mergeCell ref="M29:M30"/>
    <mergeCell ref="M27:M28"/>
    <mergeCell ref="M25:M26"/>
    <mergeCell ref="A25:A30"/>
    <mergeCell ref="C25:C26"/>
    <mergeCell ref="D25:D26"/>
    <mergeCell ref="C27:C28"/>
    <mergeCell ref="D27:D28"/>
    <mergeCell ref="B25:B30"/>
    <mergeCell ref="D29:D30"/>
    <mergeCell ref="C29:C30"/>
  </mergeCells>
  <dataValidations count="1">
    <dataValidation type="whole" allowBlank="1" showInputMessage="1" showErrorMessage="1" sqref="J4:L7 J12:L15 J18:L21" xr:uid="{00000000-0002-0000-1000-000000000000}">
      <formula1>0</formula1>
      <formula2>5</formula2>
    </dataValidation>
  </dataValidations>
  <pageMargins left="0.59055118110236227" right="0.59055118110236227" top="0.94488188976377963" bottom="0.85909090909090913" header="0.31496062992125984" footer="0.31496062992125984"/>
  <pageSetup scale="45" orientation="landscape" horizontalDpi="4294967293" r:id="rId1"/>
  <headerFooter>
    <oddHeader>&amp;L&amp;"Palatino Linotype,Negrita"&amp;18
Desempeño financiero&amp;C&amp;"Palatino Linotype,Negrita"&amp;24Programa Fábricas de Productividad
&amp;20Guía para el diagnóstico general de la Empresa&amp;R&amp;G</oddHeader>
    <oddFooter>&amp;L&amp;"Palatino Linotype,Cursiva"&amp;G
© Colombia Productiva - Programa de Transformación Productiva - PTP&amp;C&amp;"Palatino Linotype,Negrita"&amp;18&amp;G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2" manualBreakCount="2">
    <brk id="22" max="12" man="1"/>
    <brk id="42" max="12"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1"/>
  <dimension ref="A1:M395"/>
  <sheetViews>
    <sheetView showGridLines="0" view="pageLayout" zoomScale="65" zoomScaleNormal="50" zoomScaleSheetLayoutView="55" zoomScalePageLayoutView="65" workbookViewId="0">
      <selection sqref="A1:A2"/>
    </sheetView>
  </sheetViews>
  <sheetFormatPr baseColWidth="10" defaultColWidth="0.140625" defaultRowHeight="18" x14ac:dyDescent="0.35"/>
  <cols>
    <col min="1" max="1" width="4.7109375" style="71" customWidth="1"/>
    <col min="2" max="2" width="20.28515625" style="139" customWidth="1"/>
    <col min="3" max="4" width="31" style="139" customWidth="1"/>
    <col min="5" max="9" width="22.140625" style="139" customWidth="1"/>
    <col min="10" max="12" width="10" style="139" customWidth="1"/>
    <col min="13" max="13" width="50.28515625" style="139" customWidth="1"/>
    <col min="14" max="16384" width="0.140625" style="139"/>
  </cols>
  <sheetData>
    <row r="1" spans="1:13" ht="39.6" customHeight="1" x14ac:dyDescent="0.35">
      <c r="A1" s="698" t="s">
        <v>0</v>
      </c>
      <c r="B1" s="699" t="s">
        <v>1</v>
      </c>
      <c r="C1" s="700" t="s">
        <v>19</v>
      </c>
      <c r="D1" s="700" t="s">
        <v>76</v>
      </c>
      <c r="E1" s="700" t="s">
        <v>2</v>
      </c>
      <c r="F1" s="700"/>
      <c r="G1" s="700"/>
      <c r="H1" s="700"/>
      <c r="I1" s="700"/>
      <c r="J1" s="654" t="s">
        <v>3</v>
      </c>
      <c r="K1" s="654"/>
      <c r="L1" s="654"/>
      <c r="M1" s="657" t="s">
        <v>4</v>
      </c>
    </row>
    <row r="2" spans="1:13" ht="39.6" customHeight="1" x14ac:dyDescent="0.35">
      <c r="A2" s="698"/>
      <c r="B2" s="699"/>
      <c r="C2" s="700"/>
      <c r="D2" s="700"/>
      <c r="E2" s="128">
        <v>1</v>
      </c>
      <c r="F2" s="129">
        <v>2</v>
      </c>
      <c r="G2" s="130">
        <v>3</v>
      </c>
      <c r="H2" s="131">
        <v>4</v>
      </c>
      <c r="I2" s="132">
        <v>5</v>
      </c>
      <c r="J2" s="291">
        <v>2020</v>
      </c>
      <c r="K2" s="291">
        <v>2021</v>
      </c>
      <c r="L2" s="291">
        <v>2022</v>
      </c>
      <c r="M2" s="657"/>
    </row>
    <row r="3" spans="1:13" s="86" customFormat="1" ht="17.649999999999999" customHeight="1" x14ac:dyDescent="0.25">
      <c r="A3" s="652">
        <v>1</v>
      </c>
      <c r="B3" s="653" t="s">
        <v>498</v>
      </c>
      <c r="C3" s="689"/>
      <c r="D3" s="689"/>
      <c r="E3" s="133"/>
      <c r="F3" s="133"/>
      <c r="G3" s="133"/>
      <c r="H3" s="133"/>
      <c r="I3" s="133"/>
      <c r="J3" s="134"/>
      <c r="K3" s="134"/>
      <c r="L3" s="134"/>
      <c r="M3" s="701"/>
    </row>
    <row r="4" spans="1:13" s="86" customFormat="1" ht="115.9" customHeight="1" x14ac:dyDescent="0.25">
      <c r="A4" s="652"/>
      <c r="B4" s="653"/>
      <c r="C4" s="689"/>
      <c r="D4" s="689"/>
      <c r="E4" s="117" t="s">
        <v>636</v>
      </c>
      <c r="F4" s="117" t="s">
        <v>402</v>
      </c>
      <c r="G4" s="117" t="s">
        <v>635</v>
      </c>
      <c r="H4" s="117"/>
      <c r="I4" s="117" t="s">
        <v>403</v>
      </c>
      <c r="J4" s="105"/>
      <c r="K4" s="105"/>
      <c r="L4" s="105"/>
      <c r="M4" s="701"/>
    </row>
    <row r="5" spans="1:13" s="86" customFormat="1" ht="17.649999999999999" customHeight="1" x14ac:dyDescent="0.25">
      <c r="A5" s="652">
        <v>2</v>
      </c>
      <c r="B5" s="653" t="s">
        <v>499</v>
      </c>
      <c r="C5" s="689"/>
      <c r="D5" s="689"/>
      <c r="E5" s="133"/>
      <c r="F5" s="133"/>
      <c r="G5" s="133"/>
      <c r="H5" s="133"/>
      <c r="I5" s="133"/>
      <c r="J5" s="134"/>
      <c r="K5" s="134"/>
      <c r="L5" s="134"/>
      <c r="M5" s="701"/>
    </row>
    <row r="6" spans="1:13" s="86" customFormat="1" ht="198" customHeight="1" x14ac:dyDescent="0.25">
      <c r="A6" s="652"/>
      <c r="B6" s="653"/>
      <c r="C6" s="689"/>
      <c r="D6" s="689"/>
      <c r="E6" s="117" t="s">
        <v>633</v>
      </c>
      <c r="F6" s="117"/>
      <c r="G6" s="117" t="s">
        <v>404</v>
      </c>
      <c r="H6" s="117"/>
      <c r="I6" s="416" t="s">
        <v>634</v>
      </c>
      <c r="J6" s="105"/>
      <c r="K6" s="105"/>
      <c r="L6" s="105"/>
      <c r="M6" s="701"/>
    </row>
    <row r="7" spans="1:13" s="86" customFormat="1" ht="17.649999999999999" customHeight="1" x14ac:dyDescent="0.25">
      <c r="A7" s="652">
        <v>3</v>
      </c>
      <c r="B7" s="653" t="s">
        <v>405</v>
      </c>
      <c r="C7" s="689"/>
      <c r="D7" s="689"/>
      <c r="E7" s="133"/>
      <c r="F7" s="133"/>
      <c r="G7" s="133"/>
      <c r="H7" s="133"/>
      <c r="I7" s="133"/>
      <c r="J7" s="134"/>
      <c r="K7" s="134"/>
      <c r="L7" s="134"/>
      <c r="M7" s="701"/>
    </row>
    <row r="8" spans="1:13" s="86" customFormat="1" ht="186" customHeight="1" x14ac:dyDescent="0.25">
      <c r="A8" s="652"/>
      <c r="B8" s="653"/>
      <c r="C8" s="689"/>
      <c r="D8" s="689"/>
      <c r="E8" s="117" t="s">
        <v>632</v>
      </c>
      <c r="F8" s="117" t="s">
        <v>631</v>
      </c>
      <c r="G8" s="117" t="s">
        <v>630</v>
      </c>
      <c r="H8" s="117" t="s">
        <v>406</v>
      </c>
      <c r="I8" s="117" t="s">
        <v>629</v>
      </c>
      <c r="J8" s="105"/>
      <c r="K8" s="105"/>
      <c r="L8" s="105"/>
      <c r="M8" s="701"/>
    </row>
    <row r="9" spans="1:13" s="86" customFormat="1" ht="17.649999999999999" customHeight="1" x14ac:dyDescent="0.25">
      <c r="A9" s="652">
        <v>4</v>
      </c>
      <c r="B9" s="653" t="s">
        <v>407</v>
      </c>
      <c r="C9" s="689"/>
      <c r="D9" s="689"/>
      <c r="E9" s="133"/>
      <c r="F9" s="133"/>
      <c r="G9" s="133"/>
      <c r="H9" s="133"/>
      <c r="I9" s="133"/>
      <c r="J9" s="134"/>
      <c r="K9" s="134"/>
      <c r="L9" s="134"/>
      <c r="M9" s="701"/>
    </row>
    <row r="10" spans="1:13" s="86" customFormat="1" ht="179.45" customHeight="1" x14ac:dyDescent="0.25">
      <c r="A10" s="652"/>
      <c r="B10" s="653"/>
      <c r="C10" s="689"/>
      <c r="D10" s="689"/>
      <c r="E10" s="117" t="s">
        <v>408</v>
      </c>
      <c r="F10" s="117" t="s">
        <v>409</v>
      </c>
      <c r="G10" s="117" t="s">
        <v>619</v>
      </c>
      <c r="H10" s="117" t="s">
        <v>628</v>
      </c>
      <c r="I10" s="117" t="s">
        <v>410</v>
      </c>
      <c r="J10" s="105"/>
      <c r="K10" s="105"/>
      <c r="L10" s="105"/>
      <c r="M10" s="701"/>
    </row>
    <row r="11" spans="1:13" s="86" customFormat="1" ht="17.649999999999999" customHeight="1" x14ac:dyDescent="0.25">
      <c r="A11" s="652">
        <v>5</v>
      </c>
      <c r="B11" s="653" t="s">
        <v>411</v>
      </c>
      <c r="C11" s="689"/>
      <c r="D11" s="689"/>
      <c r="E11" s="133"/>
      <c r="F11" s="133"/>
      <c r="G11" s="133"/>
      <c r="H11" s="133"/>
      <c r="I11" s="133"/>
      <c r="J11" s="134"/>
      <c r="K11" s="134"/>
      <c r="L11" s="134"/>
      <c r="M11" s="701"/>
    </row>
    <row r="12" spans="1:13" s="86" customFormat="1" ht="142.9" customHeight="1" x14ac:dyDescent="0.25">
      <c r="A12" s="652"/>
      <c r="B12" s="653"/>
      <c r="C12" s="689"/>
      <c r="D12" s="689"/>
      <c r="E12" s="117"/>
      <c r="F12" s="117" t="s">
        <v>412</v>
      </c>
      <c r="G12" s="117" t="s">
        <v>413</v>
      </c>
      <c r="H12" s="117" t="s">
        <v>627</v>
      </c>
      <c r="I12" s="117" t="s">
        <v>414</v>
      </c>
      <c r="J12" s="105"/>
      <c r="K12" s="105"/>
      <c r="L12" s="105"/>
      <c r="M12" s="701"/>
    </row>
    <row r="13" spans="1:13" s="86" customFormat="1" ht="17.649999999999999" customHeight="1" x14ac:dyDescent="0.25">
      <c r="A13" s="652">
        <v>6</v>
      </c>
      <c r="B13" s="653" t="s">
        <v>415</v>
      </c>
      <c r="C13" s="689"/>
      <c r="D13" s="689"/>
      <c r="E13" s="133"/>
      <c r="F13" s="133"/>
      <c r="G13" s="133"/>
      <c r="H13" s="133"/>
      <c r="I13" s="133"/>
      <c r="J13" s="134"/>
      <c r="K13" s="134"/>
      <c r="L13" s="134"/>
      <c r="M13" s="656"/>
    </row>
    <row r="14" spans="1:13" s="86" customFormat="1" ht="174" customHeight="1" x14ac:dyDescent="0.25">
      <c r="A14" s="652"/>
      <c r="B14" s="653"/>
      <c r="C14" s="689"/>
      <c r="D14" s="689"/>
      <c r="E14" s="418" t="s">
        <v>416</v>
      </c>
      <c r="F14" s="418"/>
      <c r="G14" s="418" t="s">
        <v>625</v>
      </c>
      <c r="H14" s="418" t="s">
        <v>417</v>
      </c>
      <c r="I14" s="418" t="s">
        <v>626</v>
      </c>
      <c r="J14" s="105"/>
      <c r="K14" s="105"/>
      <c r="L14" s="105"/>
      <c r="M14" s="656"/>
    </row>
    <row r="15" spans="1:13" s="86" customFormat="1" ht="17.649999999999999" customHeight="1" x14ac:dyDescent="0.25">
      <c r="A15" s="652">
        <v>7</v>
      </c>
      <c r="B15" s="653" t="s">
        <v>418</v>
      </c>
      <c r="C15" s="689"/>
      <c r="D15" s="689"/>
      <c r="E15" s="133"/>
      <c r="F15" s="133"/>
      <c r="G15" s="133"/>
      <c r="H15" s="133"/>
      <c r="I15" s="133"/>
      <c r="J15" s="134"/>
      <c r="K15" s="134"/>
      <c r="L15" s="134"/>
      <c r="M15" s="656"/>
    </row>
    <row r="16" spans="1:13" s="86" customFormat="1" ht="172.5" customHeight="1" x14ac:dyDescent="0.25">
      <c r="A16" s="652"/>
      <c r="B16" s="653"/>
      <c r="C16" s="689"/>
      <c r="D16" s="689"/>
      <c r="E16" s="418" t="s">
        <v>624</v>
      </c>
      <c r="F16" s="418"/>
      <c r="G16" s="418" t="s">
        <v>623</v>
      </c>
      <c r="H16" s="418"/>
      <c r="I16" s="418" t="s">
        <v>419</v>
      </c>
      <c r="J16" s="105"/>
      <c r="K16" s="105"/>
      <c r="L16" s="105"/>
      <c r="M16" s="656"/>
    </row>
    <row r="17" spans="1:13" s="86" customFormat="1" ht="17.649999999999999" customHeight="1" x14ac:dyDescent="0.25">
      <c r="A17" s="652"/>
      <c r="B17" s="653"/>
      <c r="C17" s="689"/>
      <c r="D17" s="689"/>
      <c r="E17" s="133"/>
      <c r="F17" s="133"/>
      <c r="G17" s="133"/>
      <c r="H17" s="133"/>
      <c r="I17" s="133"/>
      <c r="J17" s="134"/>
      <c r="K17" s="134"/>
      <c r="L17" s="134"/>
      <c r="M17" s="656"/>
    </row>
    <row r="18" spans="1:13" s="86" customFormat="1" ht="240" customHeight="1" x14ac:dyDescent="0.25">
      <c r="A18" s="652"/>
      <c r="B18" s="653"/>
      <c r="C18" s="689"/>
      <c r="D18" s="689"/>
      <c r="E18" s="418" t="s">
        <v>420</v>
      </c>
      <c r="F18" s="418"/>
      <c r="G18" s="418" t="s">
        <v>622</v>
      </c>
      <c r="H18" s="418"/>
      <c r="I18" s="418" t="s">
        <v>421</v>
      </c>
      <c r="J18" s="105"/>
      <c r="K18" s="105"/>
      <c r="L18" s="105"/>
      <c r="M18" s="656"/>
    </row>
    <row r="19" spans="1:13" s="86" customFormat="1" ht="17.649999999999999" customHeight="1" x14ac:dyDescent="0.25">
      <c r="A19" s="652">
        <v>8</v>
      </c>
      <c r="B19" s="653" t="s">
        <v>422</v>
      </c>
      <c r="C19" s="689"/>
      <c r="D19" s="689"/>
      <c r="E19" s="133"/>
      <c r="F19" s="133"/>
      <c r="G19" s="133"/>
      <c r="H19" s="133"/>
      <c r="I19" s="133"/>
      <c r="J19" s="134"/>
      <c r="K19" s="134"/>
      <c r="L19" s="134"/>
      <c r="M19" s="656"/>
    </row>
    <row r="20" spans="1:13" s="86" customFormat="1" ht="231.75" customHeight="1" x14ac:dyDescent="0.25">
      <c r="A20" s="652"/>
      <c r="B20" s="653"/>
      <c r="C20" s="689"/>
      <c r="D20" s="689"/>
      <c r="E20" s="418" t="s">
        <v>423</v>
      </c>
      <c r="F20" s="418"/>
      <c r="G20" s="418" t="s">
        <v>621</v>
      </c>
      <c r="H20" s="418"/>
      <c r="I20" s="418" t="s">
        <v>620</v>
      </c>
      <c r="J20" s="105"/>
      <c r="K20" s="105"/>
      <c r="L20" s="105"/>
      <c r="M20" s="656"/>
    </row>
    <row r="21" spans="1:13" s="86" customFormat="1" ht="17.649999999999999" customHeight="1" x14ac:dyDescent="0.25">
      <c r="A21" s="652">
        <v>9</v>
      </c>
      <c r="B21" s="653" t="s">
        <v>424</v>
      </c>
      <c r="C21" s="689"/>
      <c r="D21" s="689"/>
      <c r="E21" s="133"/>
      <c r="F21" s="133"/>
      <c r="G21" s="133"/>
      <c r="H21" s="133"/>
      <c r="I21" s="133"/>
      <c r="J21" s="134"/>
      <c r="K21" s="134"/>
      <c r="L21" s="134"/>
      <c r="M21" s="701"/>
    </row>
    <row r="22" spans="1:13" s="86" customFormat="1" ht="196.5" customHeight="1" x14ac:dyDescent="0.25">
      <c r="A22" s="652"/>
      <c r="B22" s="653"/>
      <c r="C22" s="689"/>
      <c r="D22" s="689"/>
      <c r="E22" s="418" t="s">
        <v>425</v>
      </c>
      <c r="F22" s="418"/>
      <c r="G22" s="418" t="s">
        <v>426</v>
      </c>
      <c r="H22" s="418"/>
      <c r="I22" s="109" t="s">
        <v>427</v>
      </c>
      <c r="J22" s="105"/>
      <c r="K22" s="105"/>
      <c r="L22" s="105"/>
      <c r="M22" s="701"/>
    </row>
    <row r="23" spans="1:13" s="86" customFormat="1" ht="17.649999999999999" customHeight="1" x14ac:dyDescent="0.25">
      <c r="A23" s="652"/>
      <c r="B23" s="653"/>
      <c r="C23" s="689"/>
      <c r="D23" s="689"/>
      <c r="E23" s="133"/>
      <c r="F23" s="133"/>
      <c r="G23" s="133"/>
      <c r="H23" s="133"/>
      <c r="I23" s="133"/>
      <c r="J23" s="134"/>
      <c r="K23" s="134"/>
      <c r="L23" s="134"/>
      <c r="M23" s="701"/>
    </row>
    <row r="24" spans="1:13" s="86" customFormat="1" ht="166.9" customHeight="1" x14ac:dyDescent="0.25">
      <c r="A24" s="652"/>
      <c r="B24" s="653"/>
      <c r="C24" s="689"/>
      <c r="D24" s="689"/>
      <c r="E24" s="418" t="s">
        <v>428</v>
      </c>
      <c r="F24" s="418"/>
      <c r="G24" s="418" t="s">
        <v>429</v>
      </c>
      <c r="H24" s="418"/>
      <c r="I24" s="418" t="s">
        <v>430</v>
      </c>
      <c r="J24" s="105"/>
      <c r="K24" s="105"/>
      <c r="L24" s="105"/>
      <c r="M24" s="701"/>
    </row>
    <row r="25" spans="1:13" s="86" customFormat="1" ht="17.649999999999999" customHeight="1" x14ac:dyDescent="0.25">
      <c r="A25" s="652"/>
      <c r="B25" s="653"/>
      <c r="C25" s="689"/>
      <c r="D25" s="689"/>
      <c r="E25" s="133"/>
      <c r="F25" s="133"/>
      <c r="G25" s="133"/>
      <c r="H25" s="133"/>
      <c r="I25" s="133"/>
      <c r="J25" s="134"/>
      <c r="K25" s="134"/>
      <c r="L25" s="134"/>
      <c r="M25" s="701"/>
    </row>
    <row r="26" spans="1:13" s="86" customFormat="1" ht="214.9" customHeight="1" x14ac:dyDescent="0.25">
      <c r="A26" s="652"/>
      <c r="B26" s="653"/>
      <c r="C26" s="689"/>
      <c r="D26" s="689"/>
      <c r="E26" s="418" t="s">
        <v>431</v>
      </c>
      <c r="F26" s="418"/>
      <c r="G26" s="418" t="s">
        <v>432</v>
      </c>
      <c r="H26" s="418" t="s">
        <v>433</v>
      </c>
      <c r="I26" s="418" t="s">
        <v>434</v>
      </c>
      <c r="J26" s="105"/>
      <c r="K26" s="105"/>
      <c r="L26" s="105"/>
      <c r="M26" s="701"/>
    </row>
    <row r="27" spans="1:13" s="86" customFormat="1" ht="17.649999999999999" customHeight="1" x14ac:dyDescent="0.25">
      <c r="A27" s="652">
        <v>10</v>
      </c>
      <c r="B27" s="653" t="s">
        <v>435</v>
      </c>
      <c r="C27" s="689"/>
      <c r="D27" s="689"/>
      <c r="E27" s="133"/>
      <c r="F27" s="133"/>
      <c r="G27" s="133"/>
      <c r="H27" s="133"/>
      <c r="I27" s="133"/>
      <c r="J27" s="134"/>
      <c r="K27" s="134"/>
      <c r="L27" s="134"/>
      <c r="M27" s="701"/>
    </row>
    <row r="28" spans="1:13" s="86" customFormat="1" ht="180.6" customHeight="1" x14ac:dyDescent="0.25">
      <c r="A28" s="652"/>
      <c r="B28" s="653"/>
      <c r="C28" s="689"/>
      <c r="D28" s="689"/>
      <c r="E28" s="418" t="s">
        <v>436</v>
      </c>
      <c r="F28" s="418" t="s">
        <v>437</v>
      </c>
      <c r="G28" s="418" t="s">
        <v>438</v>
      </c>
      <c r="H28" s="418"/>
      <c r="I28" s="418" t="s">
        <v>439</v>
      </c>
      <c r="J28" s="105"/>
      <c r="K28" s="105"/>
      <c r="L28" s="105"/>
      <c r="M28" s="701"/>
    </row>
    <row r="29" spans="1:13" s="86" customFormat="1" ht="17.649999999999999" customHeight="1" x14ac:dyDescent="0.25">
      <c r="A29" s="652"/>
      <c r="B29" s="653"/>
      <c r="C29" s="689"/>
      <c r="D29" s="689"/>
      <c r="E29" s="133"/>
      <c r="F29" s="133"/>
      <c r="G29" s="133"/>
      <c r="H29" s="133"/>
      <c r="I29" s="133"/>
      <c r="J29" s="134"/>
      <c r="K29" s="134"/>
      <c r="L29" s="134"/>
      <c r="M29" s="701"/>
    </row>
    <row r="30" spans="1:13" s="86" customFormat="1" ht="129.6" customHeight="1" x14ac:dyDescent="0.25">
      <c r="A30" s="652"/>
      <c r="B30" s="653"/>
      <c r="C30" s="689"/>
      <c r="D30" s="689"/>
      <c r="E30" s="418" t="s">
        <v>440</v>
      </c>
      <c r="F30" s="418"/>
      <c r="G30" s="418" t="s">
        <v>441</v>
      </c>
      <c r="H30" s="418"/>
      <c r="I30" s="418" t="s">
        <v>442</v>
      </c>
      <c r="J30" s="105"/>
      <c r="K30" s="105"/>
      <c r="L30" s="105"/>
      <c r="M30" s="701"/>
    </row>
    <row r="31" spans="1:13" s="86" customFormat="1" ht="17.649999999999999" customHeight="1" x14ac:dyDescent="0.25">
      <c r="A31" s="652">
        <v>11</v>
      </c>
      <c r="B31" s="653" t="s">
        <v>443</v>
      </c>
      <c r="C31" s="689"/>
      <c r="D31" s="689"/>
      <c r="E31" s="133"/>
      <c r="F31" s="133"/>
      <c r="G31" s="133"/>
      <c r="H31" s="133"/>
      <c r="I31" s="133"/>
      <c r="J31" s="134"/>
      <c r="K31" s="134"/>
      <c r="L31" s="134"/>
      <c r="M31" s="701"/>
    </row>
    <row r="32" spans="1:13" s="86" customFormat="1" ht="233.25" customHeight="1" x14ac:dyDescent="0.25">
      <c r="A32" s="652"/>
      <c r="B32" s="653"/>
      <c r="C32" s="689"/>
      <c r="D32" s="689"/>
      <c r="E32" s="418" t="s">
        <v>444</v>
      </c>
      <c r="F32" s="418"/>
      <c r="G32" s="418" t="s">
        <v>445</v>
      </c>
      <c r="H32" s="418" t="s">
        <v>446</v>
      </c>
      <c r="I32" s="418" t="s">
        <v>447</v>
      </c>
      <c r="J32" s="105"/>
      <c r="K32" s="105"/>
      <c r="L32" s="105"/>
      <c r="M32" s="701"/>
    </row>
    <row r="33" spans="1:13" s="86" customFormat="1" ht="17.649999999999999" customHeight="1" x14ac:dyDescent="0.25">
      <c r="A33" s="652">
        <v>12</v>
      </c>
      <c r="B33" s="653" t="s">
        <v>448</v>
      </c>
      <c r="C33" s="689"/>
      <c r="D33" s="689"/>
      <c r="E33" s="133"/>
      <c r="F33" s="133"/>
      <c r="G33" s="133"/>
      <c r="H33" s="133"/>
      <c r="I33" s="133"/>
      <c r="J33" s="134"/>
      <c r="K33" s="134"/>
      <c r="L33" s="134"/>
      <c r="M33" s="701"/>
    </row>
    <row r="34" spans="1:13" s="86" customFormat="1" ht="196.5" customHeight="1" x14ac:dyDescent="0.25">
      <c r="A34" s="652"/>
      <c r="B34" s="653"/>
      <c r="C34" s="689"/>
      <c r="D34" s="689"/>
      <c r="E34" s="418" t="s">
        <v>449</v>
      </c>
      <c r="F34" s="418"/>
      <c r="G34" s="418" t="s">
        <v>450</v>
      </c>
      <c r="H34" s="418"/>
      <c r="I34" s="418" t="s">
        <v>451</v>
      </c>
      <c r="J34" s="105"/>
      <c r="K34" s="105"/>
      <c r="L34" s="105"/>
      <c r="M34" s="701"/>
    </row>
    <row r="35" spans="1:13" s="86" customFormat="1" ht="17.649999999999999" customHeight="1" x14ac:dyDescent="0.25">
      <c r="A35" s="652">
        <v>13</v>
      </c>
      <c r="B35" s="653" t="s">
        <v>452</v>
      </c>
      <c r="C35" s="689"/>
      <c r="D35" s="689"/>
      <c r="E35" s="133"/>
      <c r="F35" s="133"/>
      <c r="G35" s="133"/>
      <c r="H35" s="133"/>
      <c r="I35" s="133"/>
      <c r="J35" s="134"/>
      <c r="K35" s="134"/>
      <c r="L35" s="134"/>
      <c r="M35" s="701"/>
    </row>
    <row r="36" spans="1:13" s="86" customFormat="1" ht="232.5" customHeight="1" x14ac:dyDescent="0.25">
      <c r="A36" s="652"/>
      <c r="B36" s="653"/>
      <c r="C36" s="689"/>
      <c r="D36" s="689"/>
      <c r="E36" s="418" t="s">
        <v>453</v>
      </c>
      <c r="F36" s="418" t="s">
        <v>454</v>
      </c>
      <c r="G36" s="418"/>
      <c r="H36" s="418" t="s">
        <v>455</v>
      </c>
      <c r="I36" s="418" t="s">
        <v>456</v>
      </c>
      <c r="J36" s="105"/>
      <c r="K36" s="105"/>
      <c r="L36" s="105"/>
      <c r="M36" s="701"/>
    </row>
    <row r="37" spans="1:13" s="86" customFormat="1" ht="17.649999999999999" customHeight="1" x14ac:dyDescent="0.25">
      <c r="A37" s="652">
        <v>14</v>
      </c>
      <c r="B37" s="653" t="s">
        <v>457</v>
      </c>
      <c r="C37" s="689"/>
      <c r="D37" s="689"/>
      <c r="E37" s="133"/>
      <c r="F37" s="133"/>
      <c r="G37" s="133"/>
      <c r="H37" s="133"/>
      <c r="I37" s="133"/>
      <c r="J37" s="134"/>
      <c r="K37" s="134"/>
      <c r="L37" s="134"/>
      <c r="M37" s="701"/>
    </row>
    <row r="38" spans="1:13" s="86" customFormat="1" ht="246.75" customHeight="1" x14ac:dyDescent="0.25">
      <c r="A38" s="652"/>
      <c r="B38" s="653"/>
      <c r="C38" s="689"/>
      <c r="D38" s="689"/>
      <c r="E38" s="418" t="s">
        <v>458</v>
      </c>
      <c r="F38" s="418" t="s">
        <v>459</v>
      </c>
      <c r="G38" s="418" t="s">
        <v>460</v>
      </c>
      <c r="H38" s="109" t="s">
        <v>461</v>
      </c>
      <c r="I38" s="418" t="s">
        <v>462</v>
      </c>
      <c r="J38" s="105"/>
      <c r="K38" s="105"/>
      <c r="L38" s="105"/>
      <c r="M38" s="701"/>
    </row>
    <row r="39" spans="1:13" s="86" customFormat="1" ht="17.649999999999999" customHeight="1" x14ac:dyDescent="0.25">
      <c r="A39" s="652">
        <v>15</v>
      </c>
      <c r="B39" s="653" t="s">
        <v>463</v>
      </c>
      <c r="C39" s="689"/>
      <c r="D39" s="689"/>
      <c r="E39" s="133"/>
      <c r="F39" s="133"/>
      <c r="G39" s="133"/>
      <c r="H39" s="133"/>
      <c r="I39" s="133"/>
      <c r="J39" s="134"/>
      <c r="K39" s="134"/>
      <c r="L39" s="134"/>
      <c r="M39" s="701"/>
    </row>
    <row r="40" spans="1:13" s="86" customFormat="1" ht="186.75" customHeight="1" x14ac:dyDescent="0.25">
      <c r="A40" s="652"/>
      <c r="B40" s="653"/>
      <c r="C40" s="689"/>
      <c r="D40" s="689"/>
      <c r="E40" s="418" t="s">
        <v>464</v>
      </c>
      <c r="F40" s="418"/>
      <c r="G40" s="418" t="s">
        <v>465</v>
      </c>
      <c r="H40" s="418"/>
      <c r="I40" s="418" t="s">
        <v>466</v>
      </c>
      <c r="J40" s="105"/>
      <c r="K40" s="105"/>
      <c r="L40" s="105"/>
      <c r="M40" s="701"/>
    </row>
    <row r="41" spans="1:13" s="86" customFormat="1" ht="17.649999999999999" customHeight="1" x14ac:dyDescent="0.25">
      <c r="A41" s="652">
        <v>16</v>
      </c>
      <c r="B41" s="653" t="s">
        <v>467</v>
      </c>
      <c r="C41" s="689"/>
      <c r="D41" s="689"/>
      <c r="E41" s="133"/>
      <c r="F41" s="133"/>
      <c r="G41" s="133"/>
      <c r="H41" s="133"/>
      <c r="I41" s="133"/>
      <c r="J41" s="134"/>
      <c r="K41" s="134"/>
      <c r="L41" s="134"/>
      <c r="M41" s="701"/>
    </row>
    <row r="42" spans="1:13" s="86" customFormat="1" ht="197.25" customHeight="1" x14ac:dyDescent="0.25">
      <c r="A42" s="652"/>
      <c r="B42" s="653"/>
      <c r="C42" s="689"/>
      <c r="D42" s="689"/>
      <c r="E42" s="418" t="s">
        <v>468</v>
      </c>
      <c r="F42" s="418"/>
      <c r="G42" s="418" t="s">
        <v>469</v>
      </c>
      <c r="H42" s="418"/>
      <c r="I42" s="418" t="s">
        <v>470</v>
      </c>
      <c r="J42" s="105"/>
      <c r="K42" s="105"/>
      <c r="L42" s="105"/>
      <c r="M42" s="701"/>
    </row>
    <row r="43" spans="1:13" s="86" customFormat="1" ht="17.649999999999999" customHeight="1" x14ac:dyDescent="0.25">
      <c r="A43" s="652">
        <v>17</v>
      </c>
      <c r="B43" s="653" t="s">
        <v>471</v>
      </c>
      <c r="C43" s="689"/>
      <c r="D43" s="689"/>
      <c r="E43" s="133"/>
      <c r="F43" s="133"/>
      <c r="G43" s="133"/>
      <c r="H43" s="133"/>
      <c r="I43" s="133"/>
      <c r="J43" s="134"/>
      <c r="K43" s="134"/>
      <c r="L43" s="134"/>
      <c r="M43" s="701"/>
    </row>
    <row r="44" spans="1:13" s="86" customFormat="1" ht="203.25" customHeight="1" x14ac:dyDescent="0.25">
      <c r="A44" s="652"/>
      <c r="B44" s="653"/>
      <c r="C44" s="689"/>
      <c r="D44" s="689"/>
      <c r="E44" s="418" t="s">
        <v>472</v>
      </c>
      <c r="F44" s="418"/>
      <c r="G44" s="418" t="s">
        <v>473</v>
      </c>
      <c r="H44" s="418"/>
      <c r="I44" s="418" t="s">
        <v>474</v>
      </c>
      <c r="J44" s="105"/>
      <c r="K44" s="105"/>
      <c r="L44" s="105"/>
      <c r="M44" s="701"/>
    </row>
    <row r="45" spans="1:13" s="86" customFormat="1" ht="17.649999999999999" customHeight="1" x14ac:dyDescent="0.25">
      <c r="A45" s="652"/>
      <c r="B45" s="653"/>
      <c r="C45" s="689"/>
      <c r="D45" s="689"/>
      <c r="E45" s="133"/>
      <c r="F45" s="133"/>
      <c r="G45" s="133"/>
      <c r="H45" s="133"/>
      <c r="I45" s="133"/>
      <c r="J45" s="134"/>
      <c r="K45" s="134"/>
      <c r="L45" s="134"/>
      <c r="M45" s="701"/>
    </row>
    <row r="46" spans="1:13" s="86" customFormat="1" ht="187.5" customHeight="1" x14ac:dyDescent="0.25">
      <c r="A46" s="652"/>
      <c r="B46" s="653"/>
      <c r="C46" s="689"/>
      <c r="D46" s="689"/>
      <c r="E46" s="418" t="s">
        <v>475</v>
      </c>
      <c r="F46" s="418"/>
      <c r="G46" s="418" t="s">
        <v>476</v>
      </c>
      <c r="H46" s="418"/>
      <c r="I46" s="418" t="s">
        <v>477</v>
      </c>
      <c r="J46" s="105"/>
      <c r="K46" s="105"/>
      <c r="L46" s="105"/>
      <c r="M46" s="701"/>
    </row>
    <row r="47" spans="1:13" s="86" customFormat="1" ht="17.649999999999999" customHeight="1" x14ac:dyDescent="0.25">
      <c r="A47" s="652">
        <v>18</v>
      </c>
      <c r="B47" s="653" t="s">
        <v>478</v>
      </c>
      <c r="C47" s="689"/>
      <c r="D47" s="689"/>
      <c r="E47" s="133"/>
      <c r="F47" s="133"/>
      <c r="G47" s="133"/>
      <c r="H47" s="133"/>
      <c r="I47" s="133"/>
      <c r="J47" s="134"/>
      <c r="K47" s="134"/>
      <c r="L47" s="134"/>
      <c r="M47" s="701"/>
    </row>
    <row r="48" spans="1:13" s="86" customFormat="1" ht="157.5" customHeight="1" x14ac:dyDescent="0.25">
      <c r="A48" s="652"/>
      <c r="B48" s="653"/>
      <c r="C48" s="689"/>
      <c r="D48" s="689"/>
      <c r="E48" s="418" t="s">
        <v>479</v>
      </c>
      <c r="F48" s="418"/>
      <c r="G48" s="418" t="s">
        <v>480</v>
      </c>
      <c r="H48" s="418"/>
      <c r="I48" s="418" t="s">
        <v>481</v>
      </c>
      <c r="J48" s="105"/>
      <c r="K48" s="105"/>
      <c r="L48" s="105"/>
      <c r="M48" s="701"/>
    </row>
    <row r="49" spans="1:13" s="86" customFormat="1" ht="17.649999999999999" customHeight="1" x14ac:dyDescent="0.25">
      <c r="A49" s="652"/>
      <c r="B49" s="653"/>
      <c r="C49" s="689"/>
      <c r="D49" s="689"/>
      <c r="E49" s="133"/>
      <c r="F49" s="133"/>
      <c r="G49" s="133"/>
      <c r="H49" s="133"/>
      <c r="I49" s="133"/>
      <c r="J49" s="134"/>
      <c r="K49" s="134"/>
      <c r="L49" s="134"/>
      <c r="M49" s="701"/>
    </row>
    <row r="50" spans="1:13" s="86" customFormat="1" ht="129" customHeight="1" x14ac:dyDescent="0.25">
      <c r="A50" s="652"/>
      <c r="B50" s="653"/>
      <c r="C50" s="689"/>
      <c r="D50" s="689"/>
      <c r="E50" s="418" t="s">
        <v>482</v>
      </c>
      <c r="F50" s="418"/>
      <c r="G50" s="418" t="s">
        <v>483</v>
      </c>
      <c r="H50" s="418"/>
      <c r="I50" s="418" t="s">
        <v>484</v>
      </c>
      <c r="J50" s="105"/>
      <c r="K50" s="105"/>
      <c r="L50" s="105"/>
      <c r="M50" s="701"/>
    </row>
    <row r="51" spans="1:13" s="86" customFormat="1" ht="17.649999999999999" customHeight="1" x14ac:dyDescent="0.25">
      <c r="A51" s="652"/>
      <c r="B51" s="653"/>
      <c r="C51" s="689"/>
      <c r="D51" s="689"/>
      <c r="E51" s="133"/>
      <c r="F51" s="133"/>
      <c r="G51" s="133"/>
      <c r="H51" s="133"/>
      <c r="I51" s="133"/>
      <c r="J51" s="134"/>
      <c r="K51" s="134"/>
      <c r="L51" s="134"/>
      <c r="M51" s="701"/>
    </row>
    <row r="52" spans="1:13" s="86" customFormat="1" ht="146.25" customHeight="1" x14ac:dyDescent="0.25">
      <c r="A52" s="652"/>
      <c r="B52" s="653"/>
      <c r="C52" s="689"/>
      <c r="D52" s="689"/>
      <c r="E52" s="418" t="s">
        <v>485</v>
      </c>
      <c r="F52" s="418"/>
      <c r="G52" s="418" t="s">
        <v>486</v>
      </c>
      <c r="H52" s="418" t="s">
        <v>487</v>
      </c>
      <c r="I52" s="418" t="s">
        <v>488</v>
      </c>
      <c r="J52" s="105"/>
      <c r="K52" s="105"/>
      <c r="L52" s="105"/>
      <c r="M52" s="701"/>
    </row>
    <row r="53" spans="1:13" s="86" customFormat="1" ht="17.649999999999999" customHeight="1" x14ac:dyDescent="0.25">
      <c r="A53" s="652">
        <v>19</v>
      </c>
      <c r="B53" s="653" t="s">
        <v>489</v>
      </c>
      <c r="C53" s="689"/>
      <c r="D53" s="689"/>
      <c r="E53" s="133"/>
      <c r="F53" s="133"/>
      <c r="G53" s="133"/>
      <c r="H53" s="133"/>
      <c r="I53" s="133"/>
      <c r="J53" s="134"/>
      <c r="K53" s="134"/>
      <c r="L53" s="134"/>
      <c r="M53" s="701"/>
    </row>
    <row r="54" spans="1:13" s="86" customFormat="1" ht="136.15" customHeight="1" x14ac:dyDescent="0.25">
      <c r="A54" s="652"/>
      <c r="B54" s="653"/>
      <c r="C54" s="689"/>
      <c r="D54" s="689"/>
      <c r="E54" s="418" t="s">
        <v>490</v>
      </c>
      <c r="F54" s="418"/>
      <c r="G54" s="418" t="s">
        <v>491</v>
      </c>
      <c r="H54" s="418"/>
      <c r="I54" s="418" t="s">
        <v>492</v>
      </c>
      <c r="J54" s="105"/>
      <c r="K54" s="105"/>
      <c r="L54" s="105"/>
      <c r="M54" s="701"/>
    </row>
    <row r="55" spans="1:13" s="86" customFormat="1" ht="17.649999999999999" customHeight="1" x14ac:dyDescent="0.25">
      <c r="A55" s="652"/>
      <c r="B55" s="653"/>
      <c r="C55" s="689"/>
      <c r="D55" s="689"/>
      <c r="E55" s="133"/>
      <c r="F55" s="133"/>
      <c r="G55" s="133"/>
      <c r="H55" s="133"/>
      <c r="I55" s="133"/>
      <c r="J55" s="134"/>
      <c r="K55" s="134"/>
      <c r="L55" s="134"/>
      <c r="M55" s="701"/>
    </row>
    <row r="56" spans="1:13" s="86" customFormat="1" ht="166.9" customHeight="1" x14ac:dyDescent="0.25">
      <c r="A56" s="652"/>
      <c r="B56" s="653"/>
      <c r="C56" s="689"/>
      <c r="D56" s="689"/>
      <c r="E56" s="418" t="s">
        <v>493</v>
      </c>
      <c r="F56" s="418" t="s">
        <v>494</v>
      </c>
      <c r="G56" s="418" t="s">
        <v>495</v>
      </c>
      <c r="H56" s="418" t="s">
        <v>496</v>
      </c>
      <c r="I56" s="418" t="s">
        <v>497</v>
      </c>
      <c r="J56" s="105"/>
      <c r="K56" s="105"/>
      <c r="L56" s="105"/>
      <c r="M56" s="701"/>
    </row>
    <row r="57" spans="1:13" s="86" customFormat="1" ht="17.649999999999999" customHeight="1" x14ac:dyDescent="0.25">
      <c r="A57" s="652">
        <v>20</v>
      </c>
      <c r="B57" s="653" t="s">
        <v>77</v>
      </c>
      <c r="C57" s="689" t="s">
        <v>571</v>
      </c>
      <c r="D57" s="689" t="s">
        <v>78</v>
      </c>
      <c r="E57" s="133"/>
      <c r="F57" s="133"/>
      <c r="G57" s="133"/>
      <c r="H57" s="133"/>
      <c r="I57" s="133"/>
      <c r="J57" s="134"/>
      <c r="K57" s="134"/>
      <c r="L57" s="134"/>
      <c r="M57" s="701"/>
    </row>
    <row r="58" spans="1:13" s="86" customFormat="1" ht="118.5" customHeight="1" x14ac:dyDescent="0.25">
      <c r="A58" s="652"/>
      <c r="B58" s="653"/>
      <c r="C58" s="689"/>
      <c r="D58" s="689"/>
      <c r="E58" s="418"/>
      <c r="F58" s="418"/>
      <c r="G58" s="418"/>
      <c r="H58" s="418"/>
      <c r="I58" s="418"/>
      <c r="J58" s="105"/>
      <c r="K58" s="105"/>
      <c r="L58" s="105"/>
      <c r="M58" s="701"/>
    </row>
    <row r="59" spans="1:13" s="86" customFormat="1" ht="17.649999999999999" customHeight="1" x14ac:dyDescent="0.25">
      <c r="A59" s="652">
        <v>21</v>
      </c>
      <c r="B59" s="653" t="s">
        <v>79</v>
      </c>
      <c r="C59" s="689" t="s">
        <v>80</v>
      </c>
      <c r="D59" s="689" t="s">
        <v>81</v>
      </c>
      <c r="E59" s="133"/>
      <c r="F59" s="133"/>
      <c r="G59" s="133"/>
      <c r="H59" s="133"/>
      <c r="I59" s="133"/>
      <c r="J59" s="134"/>
      <c r="K59" s="134"/>
      <c r="L59" s="134"/>
      <c r="M59" s="701"/>
    </row>
    <row r="60" spans="1:13" s="86" customFormat="1" ht="162" customHeight="1" x14ac:dyDescent="0.25">
      <c r="A60" s="652"/>
      <c r="B60" s="653"/>
      <c r="C60" s="689"/>
      <c r="D60" s="689"/>
      <c r="E60" s="418"/>
      <c r="F60" s="418"/>
      <c r="G60" s="418"/>
      <c r="H60" s="418"/>
      <c r="I60" s="109"/>
      <c r="J60" s="105"/>
      <c r="K60" s="105"/>
      <c r="L60" s="105"/>
      <c r="M60" s="701"/>
    </row>
    <row r="61" spans="1:13" s="86" customFormat="1" ht="17.649999999999999" customHeight="1" x14ac:dyDescent="0.25">
      <c r="A61" s="652">
        <v>22</v>
      </c>
      <c r="B61" s="653" t="s">
        <v>82</v>
      </c>
      <c r="C61" s="689" t="s">
        <v>83</v>
      </c>
      <c r="D61" s="689" t="s">
        <v>84</v>
      </c>
      <c r="E61" s="133"/>
      <c r="F61" s="133"/>
      <c r="G61" s="133"/>
      <c r="H61" s="133"/>
      <c r="I61" s="133"/>
      <c r="J61" s="134"/>
      <c r="K61" s="134"/>
      <c r="L61" s="134"/>
      <c r="M61" s="701"/>
    </row>
    <row r="62" spans="1:13" s="86" customFormat="1" ht="217.9" customHeight="1" x14ac:dyDescent="0.25">
      <c r="A62" s="652"/>
      <c r="B62" s="653"/>
      <c r="C62" s="689"/>
      <c r="D62" s="689"/>
      <c r="E62" s="418"/>
      <c r="F62" s="418"/>
      <c r="G62" s="418"/>
      <c r="H62" s="418"/>
      <c r="I62" s="418"/>
      <c r="J62" s="105"/>
      <c r="K62" s="105"/>
      <c r="L62" s="105"/>
      <c r="M62" s="701"/>
    </row>
    <row r="63" spans="1:13" s="86" customFormat="1" ht="17.649999999999999" customHeight="1" x14ac:dyDescent="0.25">
      <c r="A63" s="652">
        <v>23</v>
      </c>
      <c r="B63" s="653" t="s">
        <v>85</v>
      </c>
      <c r="C63" s="689" t="s">
        <v>86</v>
      </c>
      <c r="D63" s="689" t="s">
        <v>263</v>
      </c>
      <c r="E63" s="133"/>
      <c r="F63" s="133"/>
      <c r="G63" s="133"/>
      <c r="H63" s="133"/>
      <c r="I63" s="133"/>
      <c r="J63" s="134"/>
      <c r="K63" s="134"/>
      <c r="L63" s="134"/>
      <c r="M63" s="701"/>
    </row>
    <row r="64" spans="1:13" s="86" customFormat="1" ht="114.75" customHeight="1" x14ac:dyDescent="0.25">
      <c r="A64" s="652"/>
      <c r="B64" s="653"/>
      <c r="C64" s="689"/>
      <c r="D64" s="689"/>
      <c r="E64" s="418"/>
      <c r="F64" s="418"/>
      <c r="G64" s="418"/>
      <c r="H64" s="418"/>
      <c r="I64" s="418"/>
      <c r="J64" s="105"/>
      <c r="K64" s="105"/>
      <c r="L64" s="105"/>
      <c r="M64" s="701"/>
    </row>
    <row r="65" spans="1:13" s="86" customFormat="1" ht="17.649999999999999" customHeight="1" x14ac:dyDescent="0.25">
      <c r="A65" s="652">
        <v>24</v>
      </c>
      <c r="B65" s="653" t="s">
        <v>87</v>
      </c>
      <c r="C65" s="689" t="s">
        <v>88</v>
      </c>
      <c r="D65" s="689" t="s">
        <v>89</v>
      </c>
      <c r="E65" s="133"/>
      <c r="F65" s="133"/>
      <c r="G65" s="133"/>
      <c r="H65" s="133"/>
      <c r="I65" s="133"/>
      <c r="J65" s="134"/>
      <c r="K65" s="134"/>
      <c r="L65" s="134"/>
      <c r="M65" s="701"/>
    </row>
    <row r="66" spans="1:13" s="86" customFormat="1" ht="66" customHeight="1" x14ac:dyDescent="0.25">
      <c r="A66" s="652"/>
      <c r="B66" s="653"/>
      <c r="C66" s="689"/>
      <c r="D66" s="689"/>
      <c r="E66" s="418"/>
      <c r="F66" s="418"/>
      <c r="G66" s="418"/>
      <c r="H66" s="418"/>
      <c r="I66" s="418"/>
      <c r="J66" s="105"/>
      <c r="K66" s="105"/>
      <c r="L66" s="105"/>
      <c r="M66" s="701"/>
    </row>
    <row r="67" spans="1:13" s="86" customFormat="1" ht="17.649999999999999" customHeight="1" x14ac:dyDescent="0.25">
      <c r="A67" s="652">
        <v>25</v>
      </c>
      <c r="B67" s="653" t="s">
        <v>90</v>
      </c>
      <c r="C67" s="689" t="s">
        <v>91</v>
      </c>
      <c r="D67" s="689" t="s">
        <v>92</v>
      </c>
      <c r="E67" s="133"/>
      <c r="F67" s="133"/>
      <c r="G67" s="133"/>
      <c r="H67" s="133"/>
      <c r="I67" s="133"/>
      <c r="J67" s="134"/>
      <c r="K67" s="134"/>
      <c r="L67" s="134"/>
      <c r="M67" s="701"/>
    </row>
    <row r="68" spans="1:13" s="86" customFormat="1" ht="69" customHeight="1" x14ac:dyDescent="0.25">
      <c r="A68" s="652"/>
      <c r="B68" s="653"/>
      <c r="C68" s="689"/>
      <c r="D68" s="689"/>
      <c r="E68" s="418"/>
      <c r="F68" s="418"/>
      <c r="G68" s="418"/>
      <c r="H68" s="418"/>
      <c r="I68" s="418"/>
      <c r="J68" s="105"/>
      <c r="K68" s="105"/>
      <c r="L68" s="105"/>
      <c r="M68" s="701"/>
    </row>
    <row r="69" spans="1:13" s="86" customFormat="1" ht="17.649999999999999" customHeight="1" x14ac:dyDescent="0.25">
      <c r="A69" s="652">
        <v>26</v>
      </c>
      <c r="B69" s="653" t="s">
        <v>93</v>
      </c>
      <c r="C69" s="689" t="s">
        <v>94</v>
      </c>
      <c r="D69" s="689" t="s">
        <v>95</v>
      </c>
      <c r="E69" s="133"/>
      <c r="F69" s="133"/>
      <c r="G69" s="133"/>
      <c r="H69" s="133"/>
      <c r="I69" s="133"/>
      <c r="J69" s="134"/>
      <c r="K69" s="134"/>
      <c r="L69" s="134"/>
      <c r="M69" s="701"/>
    </row>
    <row r="70" spans="1:13" s="86" customFormat="1" ht="93" customHeight="1" x14ac:dyDescent="0.25">
      <c r="A70" s="652"/>
      <c r="B70" s="653"/>
      <c r="C70" s="689"/>
      <c r="D70" s="689"/>
      <c r="E70" s="418"/>
      <c r="F70" s="418"/>
      <c r="G70" s="418"/>
      <c r="H70" s="418"/>
      <c r="I70" s="418"/>
      <c r="J70" s="105"/>
      <c r="K70" s="105"/>
      <c r="L70" s="105"/>
      <c r="M70" s="701"/>
    </row>
    <row r="71" spans="1:13" s="138" customFormat="1" ht="15.75" x14ac:dyDescent="0.25">
      <c r="A71" s="273"/>
      <c r="B71" s="272"/>
      <c r="C71" s="272"/>
      <c r="D71" s="272"/>
      <c r="E71" s="272"/>
      <c r="F71" s="272"/>
      <c r="G71" s="272"/>
      <c r="H71" s="272"/>
      <c r="I71" s="272"/>
      <c r="J71" s="272"/>
      <c r="K71" s="272"/>
      <c r="L71" s="272"/>
      <c r="M71" s="274"/>
    </row>
    <row r="72" spans="1:13" s="138" customFormat="1" x14ac:dyDescent="0.35">
      <c r="A72" s="162"/>
      <c r="B72" s="140" t="s">
        <v>162</v>
      </c>
      <c r="C72" s="137"/>
      <c r="D72" s="137"/>
      <c r="E72" s="137"/>
      <c r="F72" s="137"/>
      <c r="G72" s="137"/>
      <c r="H72" s="137"/>
      <c r="I72" s="137"/>
      <c r="J72" s="137"/>
      <c r="K72" s="137"/>
      <c r="L72" s="137"/>
      <c r="M72" s="163"/>
    </row>
    <row r="73" spans="1:13" s="138" customFormat="1" ht="15.75" x14ac:dyDescent="0.25">
      <c r="A73" s="162"/>
      <c r="B73" s="137"/>
      <c r="C73" s="137"/>
      <c r="D73" s="137"/>
      <c r="E73" s="137"/>
      <c r="F73" s="137"/>
      <c r="G73" s="137"/>
      <c r="H73" s="137"/>
      <c r="I73" s="137"/>
      <c r="J73" s="137"/>
      <c r="K73" s="137"/>
      <c r="L73" s="137"/>
      <c r="M73" s="163"/>
    </row>
    <row r="74" spans="1:13" s="138" customFormat="1" ht="15.75" x14ac:dyDescent="0.25">
      <c r="A74" s="162"/>
      <c r="B74" s="137"/>
      <c r="C74" s="137"/>
      <c r="D74" s="137"/>
      <c r="E74" s="137"/>
      <c r="F74" s="137"/>
      <c r="G74" s="137"/>
      <c r="H74" s="137"/>
      <c r="I74" s="137"/>
      <c r="J74" s="137"/>
      <c r="K74" s="137"/>
      <c r="L74" s="137"/>
      <c r="M74" s="163"/>
    </row>
    <row r="75" spans="1:13" s="138" customFormat="1" ht="15.75" x14ac:dyDescent="0.25">
      <c r="A75" s="162"/>
      <c r="B75" s="137"/>
      <c r="C75" s="137"/>
      <c r="D75" s="137"/>
      <c r="E75" s="137"/>
      <c r="F75" s="137"/>
      <c r="G75" s="137"/>
      <c r="H75" s="137"/>
      <c r="I75" s="137"/>
      <c r="J75" s="137"/>
      <c r="K75" s="137"/>
      <c r="L75" s="137"/>
      <c r="M75" s="163"/>
    </row>
    <row r="76" spans="1:13" s="138" customFormat="1" ht="15.75" x14ac:dyDescent="0.25">
      <c r="A76" s="162"/>
      <c r="B76" s="137"/>
      <c r="C76" s="137"/>
      <c r="D76" s="137"/>
      <c r="E76" s="137"/>
      <c r="F76" s="137"/>
      <c r="G76" s="137"/>
      <c r="H76" s="137"/>
      <c r="I76" s="137"/>
      <c r="J76" s="137"/>
      <c r="K76" s="137"/>
      <c r="L76" s="137"/>
      <c r="M76" s="163"/>
    </row>
    <row r="77" spans="1:13" s="138" customFormat="1" ht="15.75" x14ac:dyDescent="0.25">
      <c r="A77" s="162"/>
      <c r="B77" s="137"/>
      <c r="C77" s="137"/>
      <c r="D77" s="137"/>
      <c r="E77" s="137"/>
      <c r="F77" s="137"/>
      <c r="G77" s="137"/>
      <c r="H77" s="137"/>
      <c r="I77" s="137"/>
      <c r="J77" s="137"/>
      <c r="K77" s="137"/>
      <c r="L77" s="137"/>
      <c r="M77" s="163"/>
    </row>
    <row r="78" spans="1:13" s="138" customFormat="1" ht="15.75" x14ac:dyDescent="0.25">
      <c r="A78" s="162"/>
      <c r="B78" s="137"/>
      <c r="C78" s="137"/>
      <c r="D78" s="137"/>
      <c r="E78" s="137"/>
      <c r="F78" s="137"/>
      <c r="G78" s="137"/>
      <c r="H78" s="137"/>
      <c r="I78" s="137"/>
      <c r="J78" s="137"/>
      <c r="K78" s="137"/>
      <c r="L78" s="137"/>
      <c r="M78" s="163"/>
    </row>
    <row r="79" spans="1:13" s="138" customFormat="1" ht="15.75" x14ac:dyDescent="0.25">
      <c r="A79" s="164"/>
      <c r="B79" s="165"/>
      <c r="C79" s="165"/>
      <c r="D79" s="165"/>
      <c r="E79" s="165"/>
      <c r="F79" s="165"/>
      <c r="G79" s="165"/>
      <c r="H79" s="165"/>
      <c r="I79" s="165"/>
      <c r="J79" s="165"/>
      <c r="K79" s="165"/>
      <c r="L79" s="165"/>
      <c r="M79" s="166"/>
    </row>
    <row r="80" spans="1:13" s="138" customFormat="1" ht="15.75" x14ac:dyDescent="0.25">
      <c r="A80" s="137"/>
      <c r="B80" s="137"/>
      <c r="C80" s="137"/>
      <c r="D80" s="137"/>
      <c r="E80" s="137"/>
      <c r="F80" s="137"/>
      <c r="G80" s="137"/>
      <c r="H80" s="137"/>
      <c r="I80" s="137"/>
      <c r="J80" s="137"/>
      <c r="K80" s="137"/>
      <c r="L80" s="137"/>
      <c r="M80" s="137"/>
    </row>
    <row r="81" spans="1:13" s="138" customFormat="1" ht="15.75" x14ac:dyDescent="0.25">
      <c r="A81" s="137"/>
      <c r="B81" s="137"/>
      <c r="C81" s="137"/>
      <c r="D81" s="137"/>
      <c r="E81" s="137"/>
      <c r="F81" s="137"/>
      <c r="G81" s="137"/>
      <c r="H81" s="137"/>
      <c r="I81" s="137"/>
      <c r="J81" s="137"/>
      <c r="K81" s="137"/>
      <c r="L81" s="137"/>
      <c r="M81" s="137"/>
    </row>
    <row r="82" spans="1:13" s="138" customFormat="1" ht="15.75" x14ac:dyDescent="0.25">
      <c r="A82" s="137"/>
      <c r="B82" s="137"/>
      <c r="C82" s="137"/>
      <c r="D82" s="137"/>
      <c r="E82" s="137"/>
      <c r="F82" s="137"/>
      <c r="G82" s="137"/>
      <c r="H82" s="137"/>
      <c r="I82" s="137"/>
      <c r="J82" s="137"/>
      <c r="K82" s="137"/>
      <c r="L82" s="137"/>
      <c r="M82" s="137"/>
    </row>
    <row r="83" spans="1:13" s="138" customFormat="1" ht="15.75" x14ac:dyDescent="0.25">
      <c r="A83" s="137"/>
      <c r="B83" s="137"/>
      <c r="C83" s="137"/>
      <c r="D83" s="137"/>
      <c r="E83" s="137"/>
      <c r="F83" s="137"/>
      <c r="G83" s="137"/>
      <c r="H83" s="137"/>
      <c r="I83" s="137"/>
      <c r="J83" s="137"/>
      <c r="K83" s="137"/>
      <c r="L83" s="137"/>
      <c r="M83" s="137"/>
    </row>
    <row r="84" spans="1:13" s="138" customFormat="1" ht="15.75" x14ac:dyDescent="0.25">
      <c r="A84" s="137"/>
      <c r="B84" s="137"/>
      <c r="C84" s="137"/>
      <c r="D84" s="137"/>
      <c r="E84" s="137"/>
      <c r="F84" s="137"/>
      <c r="G84" s="137"/>
      <c r="H84" s="137"/>
      <c r="I84" s="137"/>
      <c r="J84" s="137"/>
      <c r="K84" s="137"/>
      <c r="L84" s="137"/>
      <c r="M84" s="137"/>
    </row>
    <row r="85" spans="1:13" s="138" customFormat="1" ht="15.75" x14ac:dyDescent="0.25">
      <c r="A85" s="137"/>
      <c r="B85" s="137"/>
      <c r="C85" s="137"/>
      <c r="D85" s="137"/>
      <c r="E85" s="137"/>
      <c r="F85" s="137"/>
      <c r="G85" s="137"/>
      <c r="H85" s="137"/>
      <c r="I85" s="137"/>
      <c r="J85" s="137"/>
      <c r="K85" s="137"/>
      <c r="L85" s="137"/>
      <c r="M85" s="137"/>
    </row>
    <row r="86" spans="1:13" s="138" customFormat="1" ht="15.75" x14ac:dyDescent="0.25">
      <c r="A86" s="137"/>
      <c r="B86" s="137"/>
      <c r="C86" s="137"/>
      <c r="D86" s="137"/>
      <c r="E86" s="137"/>
      <c r="F86" s="137"/>
      <c r="G86" s="137"/>
      <c r="H86" s="137"/>
      <c r="I86" s="137"/>
      <c r="J86" s="137"/>
      <c r="K86" s="137"/>
      <c r="L86" s="137"/>
      <c r="M86" s="137"/>
    </row>
    <row r="87" spans="1:13" s="138" customFormat="1" ht="15.75" x14ac:dyDescent="0.25">
      <c r="A87" s="137"/>
      <c r="B87" s="137"/>
      <c r="C87" s="137"/>
      <c r="D87" s="137"/>
      <c r="E87" s="137"/>
      <c r="F87" s="137"/>
      <c r="G87" s="137"/>
      <c r="H87" s="137"/>
      <c r="I87" s="137"/>
      <c r="J87" s="137"/>
      <c r="K87" s="137"/>
      <c r="L87" s="137"/>
      <c r="M87" s="137"/>
    </row>
    <row r="88" spans="1:13" s="138" customFormat="1" ht="15.75" x14ac:dyDescent="0.25">
      <c r="A88" s="137"/>
      <c r="B88" s="137"/>
      <c r="C88" s="137"/>
      <c r="D88" s="137"/>
      <c r="E88" s="137"/>
      <c r="F88" s="137"/>
      <c r="G88" s="137"/>
      <c r="H88" s="137"/>
      <c r="I88" s="137"/>
      <c r="J88" s="137"/>
      <c r="K88" s="137"/>
      <c r="L88" s="137"/>
      <c r="M88" s="137"/>
    </row>
    <row r="89" spans="1:13" s="138" customFormat="1" ht="15.75" x14ac:dyDescent="0.25">
      <c r="A89" s="137"/>
      <c r="B89" s="137"/>
      <c r="C89" s="137"/>
      <c r="D89" s="137"/>
      <c r="E89" s="137"/>
      <c r="F89" s="137"/>
      <c r="G89" s="137"/>
      <c r="H89" s="137"/>
      <c r="I89" s="137"/>
      <c r="J89" s="137"/>
      <c r="K89" s="137"/>
      <c r="L89" s="137"/>
      <c r="M89" s="137"/>
    </row>
    <row r="90" spans="1:13" s="138" customFormat="1" ht="15.75" x14ac:dyDescent="0.25">
      <c r="A90" s="137"/>
      <c r="B90" s="137"/>
      <c r="C90" s="137"/>
      <c r="D90" s="137"/>
      <c r="E90" s="137"/>
      <c r="F90" s="137"/>
      <c r="G90" s="137"/>
      <c r="H90" s="137"/>
      <c r="I90" s="137"/>
      <c r="J90" s="137"/>
      <c r="K90" s="137"/>
      <c r="L90" s="137"/>
      <c r="M90" s="137"/>
    </row>
    <row r="91" spans="1:13" s="138" customFormat="1" ht="15.75" x14ac:dyDescent="0.25">
      <c r="A91" s="137"/>
      <c r="B91" s="137"/>
      <c r="C91" s="137"/>
      <c r="D91" s="137"/>
      <c r="E91" s="137"/>
      <c r="F91" s="137"/>
      <c r="G91" s="137"/>
      <c r="H91" s="137"/>
      <c r="I91" s="137"/>
      <c r="J91" s="137"/>
      <c r="K91" s="137"/>
      <c r="L91" s="137"/>
      <c r="M91" s="137"/>
    </row>
    <row r="92" spans="1:13" s="138" customFormat="1" ht="15.75" x14ac:dyDescent="0.25">
      <c r="A92" s="137"/>
      <c r="B92" s="137"/>
      <c r="C92" s="137"/>
      <c r="D92" s="137"/>
      <c r="E92" s="137"/>
      <c r="F92" s="137"/>
      <c r="G92" s="137"/>
      <c r="H92" s="137"/>
      <c r="I92" s="137"/>
      <c r="J92" s="137"/>
      <c r="K92" s="137"/>
      <c r="L92" s="137"/>
      <c r="M92" s="137"/>
    </row>
    <row r="93" spans="1:13" s="138" customFormat="1" ht="15.75" x14ac:dyDescent="0.25">
      <c r="A93" s="137"/>
      <c r="B93" s="137"/>
      <c r="C93" s="137"/>
      <c r="D93" s="137"/>
      <c r="E93" s="137"/>
      <c r="F93" s="137"/>
      <c r="G93" s="137"/>
      <c r="H93" s="137"/>
      <c r="I93" s="137"/>
      <c r="J93" s="137"/>
      <c r="K93" s="137"/>
      <c r="L93" s="137"/>
      <c r="M93" s="137"/>
    </row>
    <row r="94" spans="1:13" s="138" customFormat="1" ht="15.75" x14ac:dyDescent="0.25">
      <c r="A94" s="137"/>
      <c r="B94" s="137"/>
      <c r="C94" s="137"/>
      <c r="D94" s="137"/>
      <c r="E94" s="137"/>
      <c r="F94" s="137"/>
      <c r="G94" s="137"/>
      <c r="H94" s="137"/>
      <c r="I94" s="137"/>
      <c r="J94" s="137"/>
      <c r="K94" s="137"/>
      <c r="L94" s="137"/>
      <c r="M94" s="137"/>
    </row>
    <row r="95" spans="1:13" s="138" customFormat="1" ht="15.75" x14ac:dyDescent="0.25">
      <c r="A95" s="137"/>
      <c r="B95" s="137"/>
      <c r="C95" s="137"/>
      <c r="D95" s="137"/>
      <c r="E95" s="137"/>
      <c r="F95" s="137"/>
      <c r="G95" s="137"/>
      <c r="H95" s="137"/>
      <c r="I95" s="137"/>
      <c r="J95" s="137"/>
      <c r="K95" s="137"/>
      <c r="L95" s="137"/>
      <c r="M95" s="137"/>
    </row>
    <row r="96" spans="1:13" s="138" customFormat="1" ht="15.75" x14ac:dyDescent="0.25">
      <c r="A96" s="137"/>
      <c r="B96" s="137"/>
      <c r="C96" s="137"/>
      <c r="D96" s="137"/>
      <c r="E96" s="137"/>
      <c r="F96" s="137"/>
      <c r="G96" s="137"/>
      <c r="H96" s="137"/>
      <c r="I96" s="137"/>
      <c r="J96" s="137"/>
      <c r="K96" s="137"/>
      <c r="L96" s="137"/>
      <c r="M96" s="137"/>
    </row>
    <row r="97" spans="1:13" s="138" customFormat="1" ht="15.75" x14ac:dyDescent="0.25">
      <c r="A97" s="137"/>
      <c r="B97" s="137"/>
      <c r="C97" s="137"/>
      <c r="D97" s="137"/>
      <c r="E97" s="137"/>
      <c r="F97" s="137"/>
      <c r="G97" s="137"/>
      <c r="H97" s="137"/>
      <c r="I97" s="137"/>
      <c r="J97" s="137"/>
      <c r="K97" s="137"/>
      <c r="L97" s="137"/>
      <c r="M97" s="137"/>
    </row>
    <row r="98" spans="1:13" s="138" customFormat="1" ht="15.75" x14ac:dyDescent="0.25">
      <c r="A98" s="137"/>
      <c r="B98" s="137"/>
      <c r="C98" s="137"/>
      <c r="D98" s="137"/>
      <c r="E98" s="137"/>
      <c r="F98" s="137"/>
      <c r="G98" s="137"/>
      <c r="H98" s="137"/>
      <c r="I98" s="137"/>
      <c r="J98" s="137"/>
      <c r="K98" s="137"/>
      <c r="L98" s="137"/>
      <c r="M98" s="137"/>
    </row>
    <row r="99" spans="1:13" s="138" customFormat="1" ht="15.75" x14ac:dyDescent="0.25">
      <c r="A99" s="137"/>
      <c r="B99" s="137"/>
      <c r="C99" s="137"/>
      <c r="D99" s="137"/>
      <c r="E99" s="137"/>
      <c r="F99" s="137"/>
      <c r="G99" s="137"/>
      <c r="H99" s="137"/>
      <c r="I99" s="137"/>
      <c r="J99" s="137"/>
      <c r="K99" s="137"/>
      <c r="L99" s="137"/>
      <c r="M99" s="137"/>
    </row>
    <row r="100" spans="1:13" s="138" customFormat="1" ht="15.75" x14ac:dyDescent="0.25">
      <c r="A100" s="137"/>
      <c r="B100" s="137"/>
      <c r="C100" s="137"/>
      <c r="D100" s="137"/>
      <c r="E100" s="137"/>
      <c r="F100" s="137"/>
      <c r="G100" s="137"/>
      <c r="H100" s="137"/>
      <c r="I100" s="137"/>
      <c r="J100" s="137"/>
      <c r="K100" s="137"/>
      <c r="L100" s="137"/>
      <c r="M100" s="137"/>
    </row>
    <row r="101" spans="1:13" s="138" customFormat="1" ht="15.75" x14ac:dyDescent="0.25">
      <c r="A101" s="137"/>
      <c r="B101" s="137"/>
      <c r="C101" s="137"/>
      <c r="D101" s="137"/>
      <c r="E101" s="137"/>
      <c r="F101" s="137"/>
      <c r="G101" s="137"/>
      <c r="H101" s="137"/>
      <c r="I101" s="137"/>
      <c r="J101" s="137"/>
      <c r="K101" s="137"/>
      <c r="L101" s="137"/>
      <c r="M101" s="137"/>
    </row>
    <row r="102" spans="1:13" s="138" customFormat="1" ht="15.75" x14ac:dyDescent="0.25">
      <c r="A102" s="137"/>
      <c r="B102" s="137"/>
      <c r="C102" s="137"/>
      <c r="D102" s="137"/>
      <c r="E102" s="137"/>
      <c r="F102" s="137"/>
      <c r="G102" s="137"/>
      <c r="H102" s="137"/>
      <c r="I102" s="137"/>
      <c r="J102" s="137"/>
      <c r="K102" s="137"/>
      <c r="L102" s="137"/>
      <c r="M102" s="137"/>
    </row>
    <row r="103" spans="1:13" s="138" customFormat="1" ht="15.75" x14ac:dyDescent="0.25">
      <c r="A103" s="137"/>
      <c r="B103" s="137"/>
      <c r="C103" s="137"/>
      <c r="D103" s="137"/>
      <c r="E103" s="137"/>
      <c r="F103" s="137"/>
      <c r="G103" s="137"/>
      <c r="H103" s="137"/>
      <c r="I103" s="137"/>
      <c r="J103" s="137"/>
      <c r="K103" s="137"/>
      <c r="L103" s="137"/>
      <c r="M103" s="137"/>
    </row>
    <row r="104" spans="1:13" s="138" customFormat="1" ht="15.75" x14ac:dyDescent="0.25">
      <c r="A104" s="137"/>
      <c r="B104" s="137"/>
      <c r="C104" s="137"/>
      <c r="D104" s="137"/>
      <c r="E104" s="137"/>
      <c r="F104" s="137"/>
      <c r="G104" s="137"/>
      <c r="H104" s="137"/>
      <c r="I104" s="137"/>
      <c r="J104" s="137"/>
      <c r="K104" s="137"/>
      <c r="L104" s="137"/>
      <c r="M104" s="137"/>
    </row>
    <row r="105" spans="1:13" s="138" customFormat="1" ht="15.75" x14ac:dyDescent="0.25">
      <c r="A105" s="137"/>
      <c r="B105" s="137"/>
      <c r="C105" s="137"/>
      <c r="D105" s="137"/>
      <c r="E105" s="137"/>
      <c r="F105" s="137"/>
      <c r="G105" s="137"/>
      <c r="H105" s="137"/>
      <c r="I105" s="137"/>
      <c r="J105" s="137"/>
      <c r="K105" s="137"/>
      <c r="L105" s="137"/>
      <c r="M105" s="137"/>
    </row>
    <row r="106" spans="1:13" s="138" customFormat="1" ht="15.75" x14ac:dyDescent="0.25">
      <c r="A106" s="137"/>
      <c r="B106" s="137"/>
      <c r="C106" s="137"/>
      <c r="D106" s="137"/>
      <c r="E106" s="137"/>
      <c r="F106" s="137"/>
      <c r="G106" s="137"/>
      <c r="H106" s="137"/>
      <c r="I106" s="137"/>
      <c r="J106" s="137"/>
      <c r="K106" s="137"/>
      <c r="L106" s="137"/>
      <c r="M106" s="137"/>
    </row>
    <row r="107" spans="1:13" s="138" customFormat="1" ht="15.75" x14ac:dyDescent="0.25">
      <c r="A107" s="137"/>
      <c r="B107" s="137"/>
      <c r="C107" s="137"/>
      <c r="D107" s="137"/>
      <c r="E107" s="137"/>
      <c r="F107" s="137"/>
      <c r="G107" s="137"/>
      <c r="H107" s="137"/>
      <c r="I107" s="137"/>
      <c r="J107" s="137"/>
      <c r="K107" s="137"/>
      <c r="L107" s="137"/>
      <c r="M107" s="137"/>
    </row>
    <row r="108" spans="1:13" s="138" customFormat="1" ht="15.75" x14ac:dyDescent="0.25">
      <c r="A108" s="137"/>
      <c r="B108" s="137"/>
      <c r="C108" s="137"/>
      <c r="D108" s="137"/>
      <c r="E108" s="137"/>
      <c r="F108" s="137"/>
      <c r="G108" s="137"/>
      <c r="H108" s="137"/>
      <c r="I108" s="137"/>
      <c r="J108" s="137"/>
      <c r="K108" s="137"/>
      <c r="L108" s="137"/>
      <c r="M108" s="137"/>
    </row>
    <row r="109" spans="1:13" s="138" customFormat="1" ht="15.75" x14ac:dyDescent="0.25">
      <c r="A109" s="137"/>
      <c r="B109" s="137"/>
      <c r="C109" s="137"/>
      <c r="D109" s="137"/>
      <c r="E109" s="137"/>
      <c r="F109" s="137"/>
      <c r="G109" s="137"/>
      <c r="H109" s="137"/>
      <c r="I109" s="137"/>
      <c r="J109" s="137"/>
      <c r="K109" s="137"/>
      <c r="L109" s="137"/>
      <c r="M109" s="137"/>
    </row>
    <row r="110" spans="1:13" s="138" customFormat="1" ht="15.75" x14ac:dyDescent="0.25">
      <c r="A110" s="137"/>
      <c r="B110" s="137"/>
      <c r="C110" s="137"/>
      <c r="D110" s="137"/>
      <c r="E110" s="137"/>
      <c r="F110" s="137"/>
      <c r="G110" s="137"/>
      <c r="H110" s="137"/>
      <c r="I110" s="137"/>
      <c r="J110" s="137"/>
      <c r="K110" s="137"/>
      <c r="L110" s="137"/>
      <c r="M110" s="137"/>
    </row>
    <row r="111" spans="1:13" s="138" customFormat="1" ht="15.75" x14ac:dyDescent="0.25">
      <c r="A111" s="137"/>
      <c r="B111" s="137"/>
      <c r="C111" s="137"/>
      <c r="D111" s="137"/>
      <c r="E111" s="137"/>
      <c r="F111" s="137"/>
      <c r="G111" s="137"/>
      <c r="H111" s="137"/>
      <c r="I111" s="137"/>
      <c r="J111" s="137"/>
      <c r="K111" s="137"/>
      <c r="L111" s="137"/>
      <c r="M111" s="137"/>
    </row>
    <row r="112" spans="1:13" s="138" customFormat="1" ht="15.75" x14ac:dyDescent="0.25">
      <c r="A112" s="137"/>
      <c r="B112" s="137"/>
      <c r="C112" s="137"/>
      <c r="D112" s="137"/>
      <c r="E112" s="137"/>
      <c r="F112" s="137"/>
      <c r="G112" s="137"/>
      <c r="H112" s="137"/>
      <c r="I112" s="137"/>
      <c r="J112" s="137"/>
      <c r="K112" s="137"/>
      <c r="L112" s="137"/>
      <c r="M112" s="137"/>
    </row>
    <row r="113" spans="1:13" s="138" customFormat="1" ht="15.75" x14ac:dyDescent="0.25">
      <c r="A113" s="137"/>
      <c r="B113" s="137"/>
      <c r="C113" s="137"/>
      <c r="D113" s="137"/>
      <c r="E113" s="137"/>
      <c r="F113" s="137"/>
      <c r="G113" s="137"/>
      <c r="H113" s="137"/>
      <c r="I113" s="137"/>
      <c r="J113" s="137"/>
      <c r="K113" s="137"/>
      <c r="L113" s="137"/>
      <c r="M113" s="137"/>
    </row>
    <row r="114" spans="1:13" s="138" customFormat="1" ht="15.75" x14ac:dyDescent="0.25">
      <c r="A114" s="137"/>
      <c r="B114" s="137"/>
      <c r="C114" s="137"/>
      <c r="D114" s="137"/>
      <c r="E114" s="137"/>
      <c r="F114" s="137"/>
      <c r="G114" s="137"/>
      <c r="H114" s="137"/>
      <c r="I114" s="137"/>
      <c r="J114" s="137"/>
      <c r="K114" s="137"/>
      <c r="L114" s="137"/>
      <c r="M114" s="137"/>
    </row>
    <row r="115" spans="1:13" s="138" customFormat="1" ht="15.75" x14ac:dyDescent="0.25">
      <c r="A115" s="137"/>
      <c r="B115" s="137"/>
      <c r="C115" s="137"/>
      <c r="D115" s="137"/>
      <c r="E115" s="137"/>
      <c r="F115" s="137"/>
      <c r="G115" s="137"/>
      <c r="H115" s="137"/>
      <c r="I115" s="137"/>
      <c r="J115" s="137"/>
      <c r="K115" s="137"/>
      <c r="L115" s="137"/>
      <c r="M115" s="137"/>
    </row>
    <row r="116" spans="1:13" s="138" customFormat="1" ht="15.75" x14ac:dyDescent="0.25"/>
    <row r="117" spans="1:13" s="138" customFormat="1" ht="15.75" x14ac:dyDescent="0.25"/>
    <row r="118" spans="1:13" s="138" customFormat="1" ht="15.75" x14ac:dyDescent="0.25"/>
    <row r="119" spans="1:13" s="138" customFormat="1" ht="15.75" x14ac:dyDescent="0.25"/>
    <row r="120" spans="1:13" s="138" customFormat="1" ht="15.75" x14ac:dyDescent="0.25"/>
    <row r="121" spans="1:13" s="138" customFormat="1" ht="15.75" x14ac:dyDescent="0.25"/>
    <row r="122" spans="1:13" s="138" customFormat="1" ht="15.75" x14ac:dyDescent="0.25"/>
    <row r="123" spans="1:13" s="138" customFormat="1" ht="15.75" x14ac:dyDescent="0.25"/>
    <row r="124" spans="1:13" s="138" customFormat="1" ht="15.75" x14ac:dyDescent="0.25"/>
    <row r="125" spans="1:13" s="138" customFormat="1" ht="15.75" x14ac:dyDescent="0.25"/>
    <row r="126" spans="1:13" s="138" customFormat="1" ht="15.75" x14ac:dyDescent="0.25"/>
    <row r="127" spans="1:13" s="138" customFormat="1" ht="15.75" x14ac:dyDescent="0.25"/>
    <row r="128" spans="1:13" s="138" customFormat="1" ht="15.75" x14ac:dyDescent="0.25"/>
    <row r="129" s="138" customFormat="1" ht="15.75" x14ac:dyDescent="0.25"/>
    <row r="130" s="138" customFormat="1" ht="15.75" x14ac:dyDescent="0.25"/>
    <row r="131" s="138" customFormat="1" ht="15.75" x14ac:dyDescent="0.25"/>
    <row r="132" s="138" customFormat="1" ht="15.75" x14ac:dyDescent="0.25"/>
    <row r="133" s="138" customFormat="1" ht="15.75" x14ac:dyDescent="0.25"/>
    <row r="134" s="138" customFormat="1" ht="15.75" x14ac:dyDescent="0.25"/>
    <row r="135" s="138" customFormat="1" ht="15.75" x14ac:dyDescent="0.25"/>
    <row r="136" s="138" customFormat="1" ht="15.75" x14ac:dyDescent="0.25"/>
    <row r="137" s="138" customFormat="1" ht="15.75" x14ac:dyDescent="0.25"/>
    <row r="138" s="138" customFormat="1" ht="15.75" x14ac:dyDescent="0.25"/>
    <row r="139" s="138" customFormat="1" ht="15.75" x14ac:dyDescent="0.25"/>
    <row r="140" s="138" customFormat="1" ht="15.75" x14ac:dyDescent="0.25"/>
    <row r="141" s="138" customFormat="1" ht="15.75" x14ac:dyDescent="0.25"/>
    <row r="142" s="138" customFormat="1" ht="15.75" x14ac:dyDescent="0.25"/>
    <row r="143" s="138" customFormat="1" ht="15.75" x14ac:dyDescent="0.25"/>
    <row r="144" s="138" customFormat="1" ht="15.75" x14ac:dyDescent="0.25"/>
    <row r="145" s="138" customFormat="1" ht="15.75" x14ac:dyDescent="0.25"/>
    <row r="146" s="138" customFormat="1" ht="15.75" x14ac:dyDescent="0.25"/>
    <row r="147" s="138" customFormat="1" ht="15.75" x14ac:dyDescent="0.25"/>
    <row r="148" s="138" customFormat="1" ht="15.75" x14ac:dyDescent="0.25"/>
    <row r="149" s="138" customFormat="1" ht="15.75" x14ac:dyDescent="0.25"/>
    <row r="150" s="138" customFormat="1" ht="15.75" x14ac:dyDescent="0.25"/>
    <row r="151" s="138" customFormat="1" ht="15.75" x14ac:dyDescent="0.25"/>
    <row r="152" s="138" customFormat="1" ht="15.75" x14ac:dyDescent="0.25"/>
    <row r="153" s="138" customFormat="1" ht="15.75" x14ac:dyDescent="0.25"/>
    <row r="154" s="138" customFormat="1" ht="15.75" x14ac:dyDescent="0.25"/>
    <row r="155" s="138" customFormat="1" ht="15.75" x14ac:dyDescent="0.25"/>
    <row r="156" s="138" customFormat="1" ht="15.75" x14ac:dyDescent="0.25"/>
    <row r="157" s="138" customFormat="1" ht="15.75" x14ac:dyDescent="0.25"/>
    <row r="158" s="138" customFormat="1" ht="15.75" x14ac:dyDescent="0.25"/>
    <row r="159" s="138" customFormat="1" ht="15.75" x14ac:dyDescent="0.25"/>
    <row r="160" s="138" customFormat="1" ht="15.75" x14ac:dyDescent="0.25"/>
    <row r="161" s="138" customFormat="1" ht="15.75" x14ac:dyDescent="0.25"/>
    <row r="162" s="138" customFormat="1" ht="15.75" x14ac:dyDescent="0.25"/>
    <row r="163" s="138" customFormat="1" ht="15.75" x14ac:dyDescent="0.25"/>
    <row r="164" s="138" customFormat="1" ht="15.75" x14ac:dyDescent="0.25"/>
    <row r="165" s="138" customFormat="1" ht="15.75" x14ac:dyDescent="0.25"/>
    <row r="166" s="138" customFormat="1" ht="15.75" x14ac:dyDescent="0.25"/>
    <row r="167" s="138" customFormat="1" ht="15.75" x14ac:dyDescent="0.25"/>
    <row r="168" s="138" customFormat="1" ht="15.75" x14ac:dyDescent="0.25"/>
    <row r="169" s="138" customFormat="1" ht="15.75" x14ac:dyDescent="0.25"/>
    <row r="170" s="138" customFormat="1" ht="15.75" x14ac:dyDescent="0.25"/>
    <row r="171" s="138" customFormat="1" ht="15.75" x14ac:dyDescent="0.25"/>
    <row r="172" s="138" customFormat="1" ht="15.75" x14ac:dyDescent="0.25"/>
    <row r="173" s="138" customFormat="1" ht="15.75" x14ac:dyDescent="0.25"/>
    <row r="174" s="138" customFormat="1" ht="15.75" x14ac:dyDescent="0.25"/>
    <row r="175" s="138" customFormat="1" ht="15.75" x14ac:dyDescent="0.25"/>
    <row r="176" s="138" customFormat="1" ht="15.75" x14ac:dyDescent="0.25"/>
    <row r="177" s="138" customFormat="1" ht="15.75" x14ac:dyDescent="0.25"/>
    <row r="178" s="138" customFormat="1" ht="15.75" x14ac:dyDescent="0.25"/>
    <row r="179" s="138" customFormat="1" ht="15.75" x14ac:dyDescent="0.25"/>
    <row r="180" s="138" customFormat="1" ht="15.75" x14ac:dyDescent="0.25"/>
    <row r="181" s="138" customFormat="1" ht="15.75" x14ac:dyDescent="0.25"/>
    <row r="182" s="138" customFormat="1" ht="15.75" x14ac:dyDescent="0.25"/>
    <row r="183" s="138" customFormat="1" ht="15.75" x14ac:dyDescent="0.25"/>
    <row r="184" s="138" customFormat="1" ht="15.75" x14ac:dyDescent="0.25"/>
    <row r="185" s="138" customFormat="1" ht="15.75" x14ac:dyDescent="0.25"/>
    <row r="186" s="138" customFormat="1" ht="15.75" x14ac:dyDescent="0.25"/>
    <row r="187" s="138" customFormat="1" ht="15.75" x14ac:dyDescent="0.25"/>
    <row r="188" s="138" customFormat="1" ht="15.75" x14ac:dyDescent="0.25"/>
    <row r="189" s="138" customFormat="1" ht="15.75" x14ac:dyDescent="0.25"/>
    <row r="190" s="138" customFormat="1" ht="15.75" x14ac:dyDescent="0.25"/>
    <row r="191" s="138" customFormat="1" ht="15.75" x14ac:dyDescent="0.25"/>
    <row r="192" s="138" customFormat="1" ht="15.75" x14ac:dyDescent="0.25"/>
    <row r="193" s="138" customFormat="1" ht="15.75" x14ac:dyDescent="0.25"/>
    <row r="194" s="138" customFormat="1" ht="15.75" x14ac:dyDescent="0.25"/>
    <row r="195" s="138" customFormat="1" ht="15.75" x14ac:dyDescent="0.25"/>
    <row r="196" s="138" customFormat="1" ht="15.75" x14ac:dyDescent="0.25"/>
    <row r="197" s="138" customFormat="1" ht="15.75" x14ac:dyDescent="0.25"/>
    <row r="198" s="138" customFormat="1" ht="15.75" x14ac:dyDescent="0.25"/>
    <row r="199" s="138" customFormat="1" ht="15.75" x14ac:dyDescent="0.25"/>
    <row r="200" s="138" customFormat="1" ht="15.75" x14ac:dyDescent="0.25"/>
    <row r="201" s="138" customFormat="1" ht="15.75" x14ac:dyDescent="0.25"/>
    <row r="202" s="138" customFormat="1" ht="15.75" x14ac:dyDescent="0.25"/>
    <row r="203" s="138" customFormat="1" ht="15.75" x14ac:dyDescent="0.25"/>
    <row r="204" s="138" customFormat="1" ht="15.75" x14ac:dyDescent="0.25"/>
    <row r="205" s="138" customFormat="1" ht="15.75" x14ac:dyDescent="0.25"/>
    <row r="206" s="138" customFormat="1" ht="15.75" x14ac:dyDescent="0.25"/>
    <row r="207" s="138" customFormat="1" ht="15.75" x14ac:dyDescent="0.25"/>
    <row r="208" s="138" customFormat="1" ht="15.75" x14ac:dyDescent="0.25"/>
    <row r="209" s="138" customFormat="1" ht="15.75" x14ac:dyDescent="0.25"/>
    <row r="210" s="138" customFormat="1" ht="15.75" x14ac:dyDescent="0.25"/>
    <row r="211" s="138" customFormat="1" ht="15.75" x14ac:dyDescent="0.25"/>
    <row r="212" s="138" customFormat="1" ht="15.75" x14ac:dyDescent="0.25"/>
    <row r="213" s="138" customFormat="1" ht="15.75" x14ac:dyDescent="0.25"/>
    <row r="214" s="138" customFormat="1" ht="15.75" x14ac:dyDescent="0.25"/>
    <row r="215" s="138" customFormat="1" ht="15.75" x14ac:dyDescent="0.25"/>
    <row r="216" s="138" customFormat="1" ht="15.75" x14ac:dyDescent="0.25"/>
    <row r="217" s="138" customFormat="1" ht="15.75" x14ac:dyDescent="0.25"/>
    <row r="218" s="138" customFormat="1" ht="15.75" x14ac:dyDescent="0.25"/>
    <row r="219" s="138" customFormat="1" ht="15.75" x14ac:dyDescent="0.25"/>
    <row r="220" s="138" customFormat="1" ht="15.75" x14ac:dyDescent="0.25"/>
    <row r="221" s="138" customFormat="1" ht="15.75" x14ac:dyDescent="0.25"/>
    <row r="222" s="138" customFormat="1" ht="15.75" x14ac:dyDescent="0.25"/>
    <row r="223" s="138" customFormat="1" ht="15.75" x14ac:dyDescent="0.25"/>
    <row r="224" s="138" customFormat="1" ht="15.75" x14ac:dyDescent="0.25"/>
    <row r="225" spans="1:1" s="138" customFormat="1" ht="15.75" x14ac:dyDescent="0.25"/>
    <row r="226" spans="1:1" s="138" customFormat="1" ht="15.75" x14ac:dyDescent="0.25"/>
    <row r="227" spans="1:1" s="138" customFormat="1" ht="15.75" x14ac:dyDescent="0.25"/>
    <row r="228" spans="1:1" s="138" customFormat="1" ht="15.75" x14ac:dyDescent="0.25"/>
    <row r="229" spans="1:1" s="138" customFormat="1" ht="15.75" x14ac:dyDescent="0.25"/>
    <row r="230" spans="1:1" s="138" customFormat="1" ht="15.75" x14ac:dyDescent="0.25"/>
    <row r="231" spans="1:1" s="138" customFormat="1" ht="15.75" x14ac:dyDescent="0.25"/>
    <row r="232" spans="1:1" s="138" customFormat="1" ht="15.75" x14ac:dyDescent="0.25"/>
    <row r="233" spans="1:1" s="138" customFormat="1" ht="15.75" x14ac:dyDescent="0.25"/>
    <row r="234" spans="1:1" s="138" customFormat="1" ht="15.75" x14ac:dyDescent="0.25"/>
    <row r="235" spans="1:1" s="138" customFormat="1" ht="15.75" x14ac:dyDescent="0.25"/>
    <row r="236" spans="1:1" s="138" customFormat="1" ht="15.75" x14ac:dyDescent="0.25"/>
    <row r="237" spans="1:1" s="138" customFormat="1" ht="15.75" x14ac:dyDescent="0.25"/>
    <row r="238" spans="1:1" s="138" customFormat="1" ht="15.75" x14ac:dyDescent="0.25"/>
    <row r="239" spans="1:1" s="261" customFormat="1" x14ac:dyDescent="0.25">
      <c r="A239" s="69"/>
    </row>
    <row r="240" spans="1:1" s="261" customFormat="1" x14ac:dyDescent="0.25">
      <c r="A240" s="69"/>
    </row>
    <row r="241" spans="1:1" s="261" customFormat="1" x14ac:dyDescent="0.25">
      <c r="A241" s="69"/>
    </row>
    <row r="242" spans="1:1" s="261" customFormat="1" x14ac:dyDescent="0.25">
      <c r="A242" s="69"/>
    </row>
    <row r="243" spans="1:1" s="261" customFormat="1" x14ac:dyDescent="0.25">
      <c r="A243" s="69"/>
    </row>
    <row r="244" spans="1:1" s="261" customFormat="1" x14ac:dyDescent="0.25">
      <c r="A244" s="69"/>
    </row>
    <row r="245" spans="1:1" s="261" customFormat="1" x14ac:dyDescent="0.25">
      <c r="A245" s="69"/>
    </row>
    <row r="246" spans="1:1" s="261" customFormat="1" x14ac:dyDescent="0.25">
      <c r="A246" s="69"/>
    </row>
    <row r="247" spans="1:1" s="261" customFormat="1" x14ac:dyDescent="0.25">
      <c r="A247" s="69"/>
    </row>
    <row r="248" spans="1:1" s="261" customFormat="1" x14ac:dyDescent="0.25">
      <c r="A248" s="69"/>
    </row>
    <row r="249" spans="1:1" s="261" customFormat="1" x14ac:dyDescent="0.25">
      <c r="A249" s="69"/>
    </row>
    <row r="250" spans="1:1" s="261" customFormat="1" x14ac:dyDescent="0.25">
      <c r="A250" s="69"/>
    </row>
    <row r="251" spans="1:1" s="261" customFormat="1" x14ac:dyDescent="0.25">
      <c r="A251" s="69"/>
    </row>
    <row r="252" spans="1:1" s="261" customFormat="1" x14ac:dyDescent="0.25">
      <c r="A252" s="69"/>
    </row>
    <row r="253" spans="1:1" s="261" customFormat="1" x14ac:dyDescent="0.25">
      <c r="A253" s="69"/>
    </row>
    <row r="254" spans="1:1" s="261" customFormat="1" x14ac:dyDescent="0.25">
      <c r="A254" s="69"/>
    </row>
    <row r="255" spans="1:1" s="261" customFormat="1" x14ac:dyDescent="0.25">
      <c r="A255" s="69"/>
    </row>
    <row r="256" spans="1:1" s="261" customFormat="1" x14ac:dyDescent="0.25">
      <c r="A256" s="69"/>
    </row>
    <row r="257" spans="1:1" s="261" customFormat="1" x14ac:dyDescent="0.25">
      <c r="A257" s="69"/>
    </row>
    <row r="258" spans="1:1" s="261" customFormat="1" x14ac:dyDescent="0.25">
      <c r="A258" s="69"/>
    </row>
    <row r="259" spans="1:1" s="261" customFormat="1" x14ac:dyDescent="0.25">
      <c r="A259" s="69"/>
    </row>
    <row r="260" spans="1:1" s="261" customFormat="1" x14ac:dyDescent="0.25">
      <c r="A260" s="69"/>
    </row>
    <row r="261" spans="1:1" s="261" customFormat="1" x14ac:dyDescent="0.25">
      <c r="A261" s="69"/>
    </row>
    <row r="262" spans="1:1" s="261" customFormat="1" x14ac:dyDescent="0.25">
      <c r="A262" s="69"/>
    </row>
    <row r="263" spans="1:1" s="261" customFormat="1" x14ac:dyDescent="0.25">
      <c r="A263" s="69"/>
    </row>
    <row r="264" spans="1:1" s="261" customFormat="1" x14ac:dyDescent="0.25">
      <c r="A264" s="69"/>
    </row>
    <row r="265" spans="1:1" s="261" customFormat="1" x14ac:dyDescent="0.25">
      <c r="A265" s="69"/>
    </row>
    <row r="266" spans="1:1" s="261" customFormat="1" x14ac:dyDescent="0.25">
      <c r="A266" s="69"/>
    </row>
    <row r="267" spans="1:1" s="261" customFormat="1" x14ac:dyDescent="0.25">
      <c r="A267" s="69"/>
    </row>
    <row r="268" spans="1:1" s="261" customFormat="1" x14ac:dyDescent="0.25">
      <c r="A268" s="69"/>
    </row>
    <row r="269" spans="1:1" s="261" customFormat="1" x14ac:dyDescent="0.25">
      <c r="A269" s="69"/>
    </row>
    <row r="270" spans="1:1" s="261" customFormat="1" x14ac:dyDescent="0.25">
      <c r="A270" s="69"/>
    </row>
    <row r="271" spans="1:1" s="261" customFormat="1" x14ac:dyDescent="0.25">
      <c r="A271" s="69"/>
    </row>
    <row r="272" spans="1:1" s="261" customFormat="1" x14ac:dyDescent="0.25">
      <c r="A272" s="69"/>
    </row>
    <row r="273" spans="1:1" s="261" customFormat="1" x14ac:dyDescent="0.25">
      <c r="A273" s="69"/>
    </row>
    <row r="274" spans="1:1" s="261" customFormat="1" x14ac:dyDescent="0.25">
      <c r="A274" s="69"/>
    </row>
    <row r="275" spans="1:1" s="261" customFormat="1" x14ac:dyDescent="0.25">
      <c r="A275" s="69"/>
    </row>
    <row r="276" spans="1:1" s="261" customFormat="1" x14ac:dyDescent="0.25">
      <c r="A276" s="69"/>
    </row>
    <row r="277" spans="1:1" s="261" customFormat="1" x14ac:dyDescent="0.25">
      <c r="A277" s="69"/>
    </row>
    <row r="278" spans="1:1" s="261" customFormat="1" x14ac:dyDescent="0.25">
      <c r="A278" s="69"/>
    </row>
    <row r="279" spans="1:1" s="261" customFormat="1" x14ac:dyDescent="0.25">
      <c r="A279" s="69"/>
    </row>
    <row r="280" spans="1:1" s="261" customFormat="1" x14ac:dyDescent="0.25">
      <c r="A280" s="69"/>
    </row>
    <row r="281" spans="1:1" s="261" customFormat="1" x14ac:dyDescent="0.25">
      <c r="A281" s="69"/>
    </row>
    <row r="282" spans="1:1" s="261" customFormat="1" x14ac:dyDescent="0.25">
      <c r="A282" s="69"/>
    </row>
    <row r="283" spans="1:1" s="261" customFormat="1" x14ac:dyDescent="0.25">
      <c r="A283" s="69"/>
    </row>
    <row r="284" spans="1:1" s="261" customFormat="1" x14ac:dyDescent="0.25">
      <c r="A284" s="69"/>
    </row>
    <row r="285" spans="1:1" s="261" customFormat="1" x14ac:dyDescent="0.25">
      <c r="A285" s="69"/>
    </row>
    <row r="286" spans="1:1" s="261" customFormat="1" x14ac:dyDescent="0.25">
      <c r="A286" s="69"/>
    </row>
    <row r="287" spans="1:1" s="261" customFormat="1" x14ac:dyDescent="0.25">
      <c r="A287" s="69"/>
    </row>
    <row r="288" spans="1:1" s="261" customFormat="1" x14ac:dyDescent="0.25">
      <c r="A288" s="69"/>
    </row>
    <row r="289" spans="1:1" s="261" customFormat="1" x14ac:dyDescent="0.25">
      <c r="A289" s="69"/>
    </row>
    <row r="290" spans="1:1" s="261" customFormat="1" x14ac:dyDescent="0.25">
      <c r="A290" s="69"/>
    </row>
    <row r="291" spans="1:1" s="261" customFormat="1" x14ac:dyDescent="0.25">
      <c r="A291" s="69"/>
    </row>
    <row r="292" spans="1:1" s="261" customFormat="1" x14ac:dyDescent="0.25">
      <c r="A292" s="69"/>
    </row>
    <row r="293" spans="1:1" s="261" customFormat="1" x14ac:dyDescent="0.25">
      <c r="A293" s="69"/>
    </row>
    <row r="294" spans="1:1" s="261" customFormat="1" x14ac:dyDescent="0.25">
      <c r="A294" s="69"/>
    </row>
    <row r="295" spans="1:1" s="261" customFormat="1" x14ac:dyDescent="0.25">
      <c r="A295" s="69"/>
    </row>
    <row r="296" spans="1:1" s="261" customFormat="1" x14ac:dyDescent="0.25">
      <c r="A296" s="69"/>
    </row>
    <row r="297" spans="1:1" s="261" customFormat="1" x14ac:dyDescent="0.25">
      <c r="A297" s="69"/>
    </row>
    <row r="298" spans="1:1" s="261" customFormat="1" x14ac:dyDescent="0.25">
      <c r="A298" s="69"/>
    </row>
    <row r="299" spans="1:1" s="261" customFormat="1" x14ac:dyDescent="0.25">
      <c r="A299" s="69"/>
    </row>
    <row r="300" spans="1:1" s="261" customFormat="1" x14ac:dyDescent="0.25">
      <c r="A300" s="69"/>
    </row>
    <row r="301" spans="1:1" s="261" customFormat="1" x14ac:dyDescent="0.25">
      <c r="A301" s="69"/>
    </row>
    <row r="302" spans="1:1" s="261" customFormat="1" x14ac:dyDescent="0.25">
      <c r="A302" s="69"/>
    </row>
    <row r="303" spans="1:1" s="261" customFormat="1" x14ac:dyDescent="0.25">
      <c r="A303" s="69"/>
    </row>
    <row r="304" spans="1:1" s="261" customFormat="1" x14ac:dyDescent="0.25">
      <c r="A304" s="69"/>
    </row>
    <row r="305" spans="1:1" s="261" customFormat="1" x14ac:dyDescent="0.25">
      <c r="A305" s="69"/>
    </row>
    <row r="306" spans="1:1" s="261" customFormat="1" x14ac:dyDescent="0.25">
      <c r="A306" s="69"/>
    </row>
    <row r="307" spans="1:1" s="261" customFormat="1" x14ac:dyDescent="0.25">
      <c r="A307" s="69"/>
    </row>
    <row r="308" spans="1:1" s="261" customFormat="1" x14ac:dyDescent="0.25">
      <c r="A308" s="69"/>
    </row>
    <row r="309" spans="1:1" s="261" customFormat="1" x14ac:dyDescent="0.25">
      <c r="A309" s="69"/>
    </row>
    <row r="310" spans="1:1" s="261" customFormat="1" x14ac:dyDescent="0.25">
      <c r="A310" s="69"/>
    </row>
    <row r="311" spans="1:1" s="261" customFormat="1" x14ac:dyDescent="0.25">
      <c r="A311" s="69"/>
    </row>
    <row r="312" spans="1:1" s="261" customFormat="1" x14ac:dyDescent="0.25">
      <c r="A312" s="69"/>
    </row>
    <row r="313" spans="1:1" s="261" customFormat="1" x14ac:dyDescent="0.25">
      <c r="A313" s="69"/>
    </row>
    <row r="314" spans="1:1" s="261" customFormat="1" x14ac:dyDescent="0.25">
      <c r="A314" s="69"/>
    </row>
    <row r="315" spans="1:1" s="261" customFormat="1" x14ac:dyDescent="0.25">
      <c r="A315" s="69"/>
    </row>
    <row r="316" spans="1:1" s="261" customFormat="1" x14ac:dyDescent="0.25">
      <c r="A316" s="69"/>
    </row>
    <row r="317" spans="1:1" s="261" customFormat="1" x14ac:dyDescent="0.25">
      <c r="A317" s="69"/>
    </row>
    <row r="318" spans="1:1" s="261" customFormat="1" x14ac:dyDescent="0.25">
      <c r="A318" s="69"/>
    </row>
    <row r="319" spans="1:1" s="261" customFormat="1" x14ac:dyDescent="0.25">
      <c r="A319" s="69"/>
    </row>
    <row r="320" spans="1:1" s="261" customFormat="1" x14ac:dyDescent="0.25">
      <c r="A320" s="69"/>
    </row>
    <row r="321" spans="1:1" s="261" customFormat="1" x14ac:dyDescent="0.25">
      <c r="A321" s="69"/>
    </row>
    <row r="322" spans="1:1" s="261" customFormat="1" x14ac:dyDescent="0.25">
      <c r="A322" s="69"/>
    </row>
    <row r="323" spans="1:1" s="261" customFormat="1" x14ac:dyDescent="0.25">
      <c r="A323" s="69"/>
    </row>
    <row r="324" spans="1:1" s="261" customFormat="1" x14ac:dyDescent="0.25">
      <c r="A324" s="69"/>
    </row>
    <row r="325" spans="1:1" s="261" customFormat="1" x14ac:dyDescent="0.25">
      <c r="A325" s="69"/>
    </row>
    <row r="326" spans="1:1" s="261" customFormat="1" x14ac:dyDescent="0.25">
      <c r="A326" s="69"/>
    </row>
    <row r="327" spans="1:1" s="261" customFormat="1" x14ac:dyDescent="0.25">
      <c r="A327" s="69"/>
    </row>
    <row r="328" spans="1:1" s="261" customFormat="1" x14ac:dyDescent="0.25">
      <c r="A328" s="69"/>
    </row>
    <row r="329" spans="1:1" s="261" customFormat="1" x14ac:dyDescent="0.25">
      <c r="A329" s="69"/>
    </row>
    <row r="330" spans="1:1" s="261" customFormat="1" x14ac:dyDescent="0.25">
      <c r="A330" s="69"/>
    </row>
    <row r="331" spans="1:1" s="261" customFormat="1" x14ac:dyDescent="0.25">
      <c r="A331" s="69"/>
    </row>
    <row r="332" spans="1:1" s="261" customFormat="1" x14ac:dyDescent="0.25">
      <c r="A332" s="69"/>
    </row>
    <row r="333" spans="1:1" s="261" customFormat="1" x14ac:dyDescent="0.25">
      <c r="A333" s="69"/>
    </row>
    <row r="334" spans="1:1" s="261" customFormat="1" x14ac:dyDescent="0.25">
      <c r="A334" s="69"/>
    </row>
    <row r="335" spans="1:1" s="261" customFormat="1" x14ac:dyDescent="0.25">
      <c r="A335" s="69"/>
    </row>
    <row r="336" spans="1:1" s="261" customFormat="1" x14ac:dyDescent="0.25">
      <c r="A336" s="69"/>
    </row>
    <row r="337" spans="1:1" s="261" customFormat="1" x14ac:dyDescent="0.25">
      <c r="A337" s="69"/>
    </row>
    <row r="338" spans="1:1" s="261" customFormat="1" x14ac:dyDescent="0.25">
      <c r="A338" s="69"/>
    </row>
    <row r="339" spans="1:1" s="261" customFormat="1" x14ac:dyDescent="0.25">
      <c r="A339" s="69"/>
    </row>
    <row r="340" spans="1:1" s="261" customFormat="1" x14ac:dyDescent="0.25">
      <c r="A340" s="69"/>
    </row>
    <row r="341" spans="1:1" s="261" customFormat="1" x14ac:dyDescent="0.25">
      <c r="A341" s="69"/>
    </row>
    <row r="342" spans="1:1" s="261" customFormat="1" x14ac:dyDescent="0.25">
      <c r="A342" s="69"/>
    </row>
    <row r="343" spans="1:1" s="261" customFormat="1" x14ac:dyDescent="0.25">
      <c r="A343" s="69"/>
    </row>
    <row r="344" spans="1:1" s="261" customFormat="1" x14ac:dyDescent="0.25">
      <c r="A344" s="69"/>
    </row>
    <row r="345" spans="1:1" s="261" customFormat="1" x14ac:dyDescent="0.25">
      <c r="A345" s="69"/>
    </row>
    <row r="346" spans="1:1" s="261" customFormat="1" x14ac:dyDescent="0.25">
      <c r="A346" s="69"/>
    </row>
    <row r="347" spans="1:1" s="261" customFormat="1" x14ac:dyDescent="0.25">
      <c r="A347" s="69"/>
    </row>
    <row r="348" spans="1:1" s="261" customFormat="1" x14ac:dyDescent="0.25">
      <c r="A348" s="69"/>
    </row>
    <row r="349" spans="1:1" s="261" customFormat="1" x14ac:dyDescent="0.25">
      <c r="A349" s="69"/>
    </row>
    <row r="350" spans="1:1" s="261" customFormat="1" x14ac:dyDescent="0.25">
      <c r="A350" s="69"/>
    </row>
    <row r="351" spans="1:1" s="261" customFormat="1" x14ac:dyDescent="0.25">
      <c r="A351" s="69"/>
    </row>
    <row r="352" spans="1:1" s="261" customFormat="1" x14ac:dyDescent="0.25">
      <c r="A352" s="69"/>
    </row>
    <row r="353" spans="1:1" s="261" customFormat="1" x14ac:dyDescent="0.25">
      <c r="A353" s="69"/>
    </row>
    <row r="354" spans="1:1" s="261" customFormat="1" x14ac:dyDescent="0.25">
      <c r="A354" s="69"/>
    </row>
    <row r="355" spans="1:1" s="261" customFormat="1" x14ac:dyDescent="0.25">
      <c r="A355" s="69"/>
    </row>
    <row r="356" spans="1:1" s="261" customFormat="1" x14ac:dyDescent="0.25">
      <c r="A356" s="69"/>
    </row>
    <row r="357" spans="1:1" s="261" customFormat="1" x14ac:dyDescent="0.25">
      <c r="A357" s="69"/>
    </row>
    <row r="358" spans="1:1" s="261" customFormat="1" x14ac:dyDescent="0.25">
      <c r="A358" s="69"/>
    </row>
    <row r="359" spans="1:1" s="261" customFormat="1" x14ac:dyDescent="0.25">
      <c r="A359" s="69"/>
    </row>
    <row r="360" spans="1:1" s="261" customFormat="1" x14ac:dyDescent="0.25">
      <c r="A360" s="69"/>
    </row>
    <row r="361" spans="1:1" s="261" customFormat="1" x14ac:dyDescent="0.25">
      <c r="A361" s="69"/>
    </row>
    <row r="362" spans="1:1" s="261" customFormat="1" x14ac:dyDescent="0.25">
      <c r="A362" s="69"/>
    </row>
    <row r="363" spans="1:1" s="261" customFormat="1" x14ac:dyDescent="0.25">
      <c r="A363" s="69"/>
    </row>
    <row r="364" spans="1:1" s="261" customFormat="1" x14ac:dyDescent="0.25">
      <c r="A364" s="69"/>
    </row>
    <row r="365" spans="1:1" s="261" customFormat="1" x14ac:dyDescent="0.25">
      <c r="A365" s="69"/>
    </row>
    <row r="366" spans="1:1" s="261" customFormat="1" x14ac:dyDescent="0.25">
      <c r="A366" s="69"/>
    </row>
    <row r="367" spans="1:1" s="261" customFormat="1" x14ac:dyDescent="0.25">
      <c r="A367" s="69"/>
    </row>
    <row r="368" spans="1:1" s="261" customFormat="1" x14ac:dyDescent="0.25">
      <c r="A368" s="69"/>
    </row>
    <row r="369" spans="1:1" s="261" customFormat="1" x14ac:dyDescent="0.25">
      <c r="A369" s="69"/>
    </row>
    <row r="370" spans="1:1" s="261" customFormat="1" x14ac:dyDescent="0.25">
      <c r="A370" s="69"/>
    </row>
    <row r="371" spans="1:1" s="261" customFormat="1" x14ac:dyDescent="0.25">
      <c r="A371" s="69"/>
    </row>
    <row r="372" spans="1:1" s="261" customFormat="1" x14ac:dyDescent="0.25">
      <c r="A372" s="69"/>
    </row>
    <row r="373" spans="1:1" s="261" customFormat="1" x14ac:dyDescent="0.25">
      <c r="A373" s="69"/>
    </row>
    <row r="374" spans="1:1" s="261" customFormat="1" x14ac:dyDescent="0.25">
      <c r="A374" s="69"/>
    </row>
    <row r="375" spans="1:1" s="261" customFormat="1" x14ac:dyDescent="0.25">
      <c r="A375" s="69"/>
    </row>
    <row r="376" spans="1:1" s="261" customFormat="1" x14ac:dyDescent="0.25">
      <c r="A376" s="69"/>
    </row>
    <row r="377" spans="1:1" s="261" customFormat="1" x14ac:dyDescent="0.25">
      <c r="A377" s="69"/>
    </row>
    <row r="378" spans="1:1" s="261" customFormat="1" x14ac:dyDescent="0.25">
      <c r="A378" s="69"/>
    </row>
    <row r="379" spans="1:1" s="261" customFormat="1" x14ac:dyDescent="0.25">
      <c r="A379" s="69"/>
    </row>
    <row r="380" spans="1:1" s="261" customFormat="1" x14ac:dyDescent="0.25">
      <c r="A380" s="69"/>
    </row>
    <row r="381" spans="1:1" s="261" customFormat="1" x14ac:dyDescent="0.25">
      <c r="A381" s="69"/>
    </row>
    <row r="382" spans="1:1" s="261" customFormat="1" x14ac:dyDescent="0.25">
      <c r="A382" s="69"/>
    </row>
    <row r="383" spans="1:1" s="261" customFormat="1" x14ac:dyDescent="0.25">
      <c r="A383" s="69"/>
    </row>
    <row r="384" spans="1:1" s="261" customFormat="1" x14ac:dyDescent="0.25">
      <c r="A384" s="69"/>
    </row>
    <row r="385" spans="1:1" s="261" customFormat="1" x14ac:dyDescent="0.25">
      <c r="A385" s="69"/>
    </row>
    <row r="386" spans="1:1" s="261" customFormat="1" x14ac:dyDescent="0.25">
      <c r="A386" s="69"/>
    </row>
    <row r="387" spans="1:1" s="261" customFormat="1" x14ac:dyDescent="0.25">
      <c r="A387" s="69"/>
    </row>
    <row r="388" spans="1:1" s="261" customFormat="1" x14ac:dyDescent="0.25">
      <c r="A388" s="69"/>
    </row>
    <row r="389" spans="1:1" s="261" customFormat="1" x14ac:dyDescent="0.25">
      <c r="A389" s="69"/>
    </row>
    <row r="390" spans="1:1" s="261" customFormat="1" x14ac:dyDescent="0.25">
      <c r="A390" s="69"/>
    </row>
    <row r="391" spans="1:1" s="261" customFormat="1" x14ac:dyDescent="0.25">
      <c r="A391" s="69"/>
    </row>
    <row r="392" spans="1:1" s="261" customFormat="1" x14ac:dyDescent="0.25">
      <c r="A392" s="69"/>
    </row>
    <row r="393" spans="1:1" s="261" customFormat="1" x14ac:dyDescent="0.25">
      <c r="A393" s="69"/>
    </row>
    <row r="394" spans="1:1" s="261" customFormat="1" x14ac:dyDescent="0.25">
      <c r="A394" s="69"/>
    </row>
    <row r="395" spans="1:1" s="261" customFormat="1" x14ac:dyDescent="0.25">
      <c r="A395" s="69"/>
    </row>
  </sheetData>
  <sheetProtection selectLockedCells="1"/>
  <mergeCells count="161">
    <mergeCell ref="A69:A70"/>
    <mergeCell ref="B69:B70"/>
    <mergeCell ref="C69:C70"/>
    <mergeCell ref="D69:D70"/>
    <mergeCell ref="M69:M70"/>
    <mergeCell ref="M1:M2"/>
    <mergeCell ref="C57:C58"/>
    <mergeCell ref="D57:D58"/>
    <mergeCell ref="C59:C60"/>
    <mergeCell ref="D59:D60"/>
    <mergeCell ref="J1:L1"/>
    <mergeCell ref="C61:C62"/>
    <mergeCell ref="D61:D62"/>
    <mergeCell ref="C1:C2"/>
    <mergeCell ref="D1:D2"/>
    <mergeCell ref="E1:I1"/>
    <mergeCell ref="M9:M10"/>
    <mergeCell ref="M7:M8"/>
    <mergeCell ref="M5:M6"/>
    <mergeCell ref="M3:M4"/>
    <mergeCell ref="M11:M12"/>
    <mergeCell ref="M19:M20"/>
    <mergeCell ref="M17:M18"/>
    <mergeCell ref="M15:M16"/>
    <mergeCell ref="M13:M14"/>
    <mergeCell ref="M29:M30"/>
    <mergeCell ref="M27:M28"/>
    <mergeCell ref="M25:M26"/>
    <mergeCell ref="M23:M24"/>
    <mergeCell ref="A1:A2"/>
    <mergeCell ref="B1:B2"/>
    <mergeCell ref="A57:A58"/>
    <mergeCell ref="B57:B58"/>
    <mergeCell ref="A3:A4"/>
    <mergeCell ref="B3:B4"/>
    <mergeCell ref="C3:C4"/>
    <mergeCell ref="D3:D4"/>
    <mergeCell ref="A5:A6"/>
    <mergeCell ref="B5:B6"/>
    <mergeCell ref="C5:C6"/>
    <mergeCell ref="D5:D6"/>
    <mergeCell ref="A7:A8"/>
    <mergeCell ref="B7:B8"/>
    <mergeCell ref="C7:C8"/>
    <mergeCell ref="D7:D8"/>
    <mergeCell ref="A9:A10"/>
    <mergeCell ref="B9:B10"/>
    <mergeCell ref="C9:C10"/>
    <mergeCell ref="C67:C68"/>
    <mergeCell ref="D67:D68"/>
    <mergeCell ref="A59:A60"/>
    <mergeCell ref="B59:B60"/>
    <mergeCell ref="A61:A62"/>
    <mergeCell ref="B61:B62"/>
    <mergeCell ref="C65:C66"/>
    <mergeCell ref="A67:A68"/>
    <mergeCell ref="B67:B68"/>
    <mergeCell ref="A65:A66"/>
    <mergeCell ref="B65:B66"/>
    <mergeCell ref="D65:D66"/>
    <mergeCell ref="A63:A64"/>
    <mergeCell ref="B63:B64"/>
    <mergeCell ref="C63:C64"/>
    <mergeCell ref="D63:D64"/>
    <mergeCell ref="D9:D10"/>
    <mergeCell ref="A11:A12"/>
    <mergeCell ref="B11:B12"/>
    <mergeCell ref="C11:C12"/>
    <mergeCell ref="D11:D12"/>
    <mergeCell ref="A13:A14"/>
    <mergeCell ref="B13:B14"/>
    <mergeCell ref="C13:C14"/>
    <mergeCell ref="D13:D14"/>
    <mergeCell ref="B21:B26"/>
    <mergeCell ref="C21:C22"/>
    <mergeCell ref="D21:D22"/>
    <mergeCell ref="C23:C24"/>
    <mergeCell ref="D23:D24"/>
    <mergeCell ref="C25:C26"/>
    <mergeCell ref="D25:D26"/>
    <mergeCell ref="A21:A26"/>
    <mergeCell ref="B15:B18"/>
    <mergeCell ref="C15:C16"/>
    <mergeCell ref="D15:D16"/>
    <mergeCell ref="C17:C18"/>
    <mergeCell ref="D17:D18"/>
    <mergeCell ref="A19:A20"/>
    <mergeCell ref="B19:B20"/>
    <mergeCell ref="C19:C20"/>
    <mergeCell ref="D19:D20"/>
    <mergeCell ref="A15:A18"/>
    <mergeCell ref="B27:B30"/>
    <mergeCell ref="C27:C28"/>
    <mergeCell ref="D27:D28"/>
    <mergeCell ref="C29:C30"/>
    <mergeCell ref="D29:D30"/>
    <mergeCell ref="A31:A32"/>
    <mergeCell ref="B31:B32"/>
    <mergeCell ref="C31:C32"/>
    <mergeCell ref="D31:D32"/>
    <mergeCell ref="A27:A30"/>
    <mergeCell ref="A33:A34"/>
    <mergeCell ref="B33:B34"/>
    <mergeCell ref="C33:C34"/>
    <mergeCell ref="D33:D34"/>
    <mergeCell ref="A35:A36"/>
    <mergeCell ref="B35:B36"/>
    <mergeCell ref="C35:C36"/>
    <mergeCell ref="D35:D36"/>
    <mergeCell ref="A37:A38"/>
    <mergeCell ref="B37:B38"/>
    <mergeCell ref="C37:C38"/>
    <mergeCell ref="D37:D38"/>
    <mergeCell ref="A53:A56"/>
    <mergeCell ref="A47:A52"/>
    <mergeCell ref="A39:A40"/>
    <mergeCell ref="B39:B40"/>
    <mergeCell ref="C39:C40"/>
    <mergeCell ref="D39:D40"/>
    <mergeCell ref="A41:A42"/>
    <mergeCell ref="C41:C42"/>
    <mergeCell ref="D41:D42"/>
    <mergeCell ref="B43:B46"/>
    <mergeCell ref="C43:C44"/>
    <mergeCell ref="D43:D44"/>
    <mergeCell ref="C45:C46"/>
    <mergeCell ref="D45:D46"/>
    <mergeCell ref="B41:B42"/>
    <mergeCell ref="A43:A46"/>
    <mergeCell ref="B53:B56"/>
    <mergeCell ref="C53:C54"/>
    <mergeCell ref="D53:D54"/>
    <mergeCell ref="C55:C56"/>
    <mergeCell ref="D55:D56"/>
    <mergeCell ref="B47:B52"/>
    <mergeCell ref="C47:C48"/>
    <mergeCell ref="D47:D48"/>
    <mergeCell ref="C49:C50"/>
    <mergeCell ref="D49:D50"/>
    <mergeCell ref="C51:C52"/>
    <mergeCell ref="D51:D52"/>
    <mergeCell ref="M21:M22"/>
    <mergeCell ref="M37:M38"/>
    <mergeCell ref="M35:M36"/>
    <mergeCell ref="M33:M34"/>
    <mergeCell ref="M31:M32"/>
    <mergeCell ref="M47:M48"/>
    <mergeCell ref="M45:M46"/>
    <mergeCell ref="M43:M44"/>
    <mergeCell ref="M41:M42"/>
    <mergeCell ref="M39:M40"/>
    <mergeCell ref="M55:M56"/>
    <mergeCell ref="M53:M54"/>
    <mergeCell ref="M51:M52"/>
    <mergeCell ref="M49:M50"/>
    <mergeCell ref="M59:M60"/>
    <mergeCell ref="M57:M58"/>
    <mergeCell ref="M67:M68"/>
    <mergeCell ref="M65:M66"/>
    <mergeCell ref="M61:M62"/>
    <mergeCell ref="M63:M64"/>
  </mergeCells>
  <dataValidations disablePrompts="1" count="1">
    <dataValidation type="whole" allowBlank="1" showInputMessage="1" showErrorMessage="1" sqref="J57:M57 J3:M3 J11:M11 J19:M19 J37:M37" xr:uid="{00000000-0002-0000-0D00-000000000000}">
      <formula1>0</formula1>
      <formula2>5</formula2>
    </dataValidation>
  </dataValidations>
  <pageMargins left="0.59055118110236227" right="0.59055118110236227" top="0.94488188976377963" bottom="0.86614173228346458" header="0.31496062992125984" footer="0.31496062992125984"/>
  <pageSetup scale="45" orientation="landscape" horizontalDpi="4294967293" r:id="rId1"/>
  <headerFooter>
    <oddHeader>&amp;L&amp;"Palatino Linotype,Negrita"&amp;18
Componente 9. Sostenibilidad ambiental
&amp;C&amp;"Palatino Linotype,Negrita"&amp;24Programa Fábricas de Productividad
&amp;20Guía para el diagnóstico general de la Empresa&amp;R&amp;G</oddHeader>
    <oddFooter>&amp;L&amp;"Palatino Linotype,Normal"&amp;G
&amp;"Palatino Linotype,Cursiva"© Colombia Productiva&amp;C&amp;"Palatino Linotype,Negrita"&amp;18&amp;G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7" manualBreakCount="7">
    <brk id="12" max="12" man="1"/>
    <brk id="20" max="12" man="1"/>
    <brk id="30" max="12" man="1"/>
    <brk id="38" max="12" man="1"/>
    <brk id="46" max="12" man="1"/>
    <brk id="58" max="12" man="1"/>
    <brk id="79" max="12"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
  <dimension ref="A1:M18"/>
  <sheetViews>
    <sheetView view="pageLayout" topLeftCell="A14" zoomScale="80" zoomScaleNormal="100" zoomScalePageLayoutView="80" workbookViewId="0">
      <selection sqref="A1:A2"/>
    </sheetView>
  </sheetViews>
  <sheetFormatPr baseColWidth="10" defaultColWidth="2.28515625" defaultRowHeight="15" x14ac:dyDescent="0.25"/>
  <cols>
    <col min="10" max="12" width="10" customWidth="1"/>
    <col min="13" max="13" width="50.28515625" customWidth="1"/>
  </cols>
  <sheetData>
    <row r="1" spans="1:13" s="139" customFormat="1" ht="39.6" customHeight="1" x14ac:dyDescent="0.35">
      <c r="A1" s="698" t="s">
        <v>0</v>
      </c>
      <c r="B1" s="699" t="s">
        <v>1</v>
      </c>
      <c r="C1" s="700" t="s">
        <v>19</v>
      </c>
      <c r="D1" s="700" t="s">
        <v>76</v>
      </c>
      <c r="E1" s="700" t="s">
        <v>2</v>
      </c>
      <c r="F1" s="700"/>
      <c r="G1" s="700"/>
      <c r="H1" s="700"/>
      <c r="I1" s="700"/>
      <c r="J1" s="654" t="s">
        <v>3</v>
      </c>
      <c r="K1" s="654"/>
      <c r="L1" s="654"/>
      <c r="M1" s="657" t="s">
        <v>4</v>
      </c>
    </row>
    <row r="2" spans="1:13" s="139" customFormat="1" ht="39.6" customHeight="1" x14ac:dyDescent="0.35">
      <c r="A2" s="698"/>
      <c r="B2" s="699"/>
      <c r="C2" s="700"/>
      <c r="D2" s="700"/>
      <c r="E2" s="128">
        <v>1</v>
      </c>
      <c r="F2" s="129">
        <v>2</v>
      </c>
      <c r="G2" s="130">
        <v>3</v>
      </c>
      <c r="H2" s="131">
        <v>4</v>
      </c>
      <c r="I2" s="132">
        <v>5</v>
      </c>
      <c r="J2" s="421">
        <v>2020</v>
      </c>
      <c r="K2" s="421">
        <v>2021</v>
      </c>
      <c r="L2" s="421">
        <v>2022</v>
      </c>
      <c r="M2" s="657"/>
    </row>
    <row r="3" spans="1:13" s="138" customFormat="1" ht="18" x14ac:dyDescent="0.25">
      <c r="A3" s="648">
        <v>6</v>
      </c>
      <c r="B3" s="651" t="s">
        <v>343</v>
      </c>
      <c r="C3" s="741"/>
      <c r="D3" s="741"/>
      <c r="E3" s="122"/>
      <c r="F3" s="122"/>
      <c r="G3" s="122"/>
      <c r="H3" s="122"/>
      <c r="I3" s="122"/>
      <c r="J3" s="123"/>
      <c r="K3" s="123"/>
      <c r="L3" s="123"/>
      <c r="M3" s="705"/>
    </row>
    <row r="4" spans="1:13" s="138" customFormat="1" ht="165.6" customHeight="1" x14ac:dyDescent="0.25">
      <c r="A4" s="648"/>
      <c r="B4" s="651"/>
      <c r="C4" s="741"/>
      <c r="D4" s="741"/>
      <c r="E4" s="262" t="s">
        <v>344</v>
      </c>
      <c r="F4" s="262" t="s">
        <v>345</v>
      </c>
      <c r="G4" s="262" t="s">
        <v>346</v>
      </c>
      <c r="H4" s="262" t="s">
        <v>347</v>
      </c>
      <c r="I4" s="262" t="s">
        <v>348</v>
      </c>
      <c r="J4" s="105"/>
      <c r="K4" s="105"/>
      <c r="L4" s="105"/>
      <c r="M4" s="705"/>
    </row>
    <row r="5" spans="1:13" s="138" customFormat="1" ht="18" x14ac:dyDescent="0.25">
      <c r="A5" s="648">
        <v>7</v>
      </c>
      <c r="B5" s="651" t="s">
        <v>349</v>
      </c>
      <c r="C5" s="741"/>
      <c r="D5" s="741"/>
      <c r="E5" s="122"/>
      <c r="F5" s="122"/>
      <c r="G5" s="122"/>
      <c r="H5" s="122"/>
      <c r="I5" s="122"/>
      <c r="J5" s="123"/>
      <c r="K5" s="123"/>
      <c r="L5" s="123"/>
      <c r="M5" s="705"/>
    </row>
    <row r="6" spans="1:13" s="138" customFormat="1" ht="175.5" customHeight="1" x14ac:dyDescent="0.25">
      <c r="A6" s="648"/>
      <c r="B6" s="651"/>
      <c r="C6" s="741"/>
      <c r="D6" s="741"/>
      <c r="E6" s="262" t="s">
        <v>350</v>
      </c>
      <c r="F6" s="262" t="s">
        <v>351</v>
      </c>
      <c r="G6" s="262" t="s">
        <v>352</v>
      </c>
      <c r="H6" s="262" t="s">
        <v>353</v>
      </c>
      <c r="I6" s="124" t="s">
        <v>354</v>
      </c>
      <c r="J6" s="105"/>
      <c r="K6" s="105"/>
      <c r="L6" s="105"/>
      <c r="M6" s="705"/>
    </row>
    <row r="7" spans="1:13" s="138" customFormat="1" ht="18" x14ac:dyDescent="0.25">
      <c r="A7" s="648">
        <v>8</v>
      </c>
      <c r="B7" s="651" t="s">
        <v>355</v>
      </c>
      <c r="C7" s="741"/>
      <c r="D7" s="741"/>
      <c r="E7" s="122"/>
      <c r="F7" s="122"/>
      <c r="G7" s="122"/>
      <c r="H7" s="122"/>
      <c r="I7" s="122"/>
      <c r="J7" s="123"/>
      <c r="K7" s="123"/>
      <c r="L7" s="123"/>
      <c r="M7" s="705"/>
    </row>
    <row r="8" spans="1:13" s="138" customFormat="1" ht="135.6" customHeight="1" x14ac:dyDescent="0.25">
      <c r="A8" s="648"/>
      <c r="B8" s="651"/>
      <c r="C8" s="741"/>
      <c r="D8" s="741"/>
      <c r="E8" s="262" t="s">
        <v>356</v>
      </c>
      <c r="F8" s="262" t="s">
        <v>357</v>
      </c>
      <c r="G8" s="262" t="s">
        <v>358</v>
      </c>
      <c r="H8" s="262" t="s">
        <v>359</v>
      </c>
      <c r="I8" s="262" t="s">
        <v>360</v>
      </c>
      <c r="J8" s="105"/>
      <c r="K8" s="105"/>
      <c r="L8" s="105"/>
      <c r="M8" s="705"/>
    </row>
    <row r="9" spans="1:13" s="138" customFormat="1" ht="18" x14ac:dyDescent="0.25">
      <c r="A9" s="648">
        <v>9</v>
      </c>
      <c r="B9" s="651" t="s">
        <v>361</v>
      </c>
      <c r="C9" s="744"/>
      <c r="D9" s="744"/>
      <c r="E9" s="122"/>
      <c r="F9" s="122"/>
      <c r="G9" s="122"/>
      <c r="H9" s="122"/>
      <c r="I9" s="122"/>
      <c r="J9" s="123"/>
      <c r="K9" s="123"/>
      <c r="L9" s="123"/>
      <c r="M9" s="705"/>
    </row>
    <row r="10" spans="1:13" s="138" customFormat="1" ht="157.9" customHeight="1" x14ac:dyDescent="0.25">
      <c r="A10" s="648"/>
      <c r="B10" s="651"/>
      <c r="C10" s="744"/>
      <c r="D10" s="744"/>
      <c r="E10" s="262" t="s">
        <v>362</v>
      </c>
      <c r="F10" s="262" t="s">
        <v>363</v>
      </c>
      <c r="G10" s="262" t="s">
        <v>364</v>
      </c>
      <c r="H10" s="262" t="s">
        <v>365</v>
      </c>
      <c r="I10" s="262" t="s">
        <v>366</v>
      </c>
      <c r="J10" s="105"/>
      <c r="K10" s="105"/>
      <c r="L10" s="105"/>
      <c r="M10" s="705"/>
    </row>
    <row r="11" spans="1:13" s="138" customFormat="1" ht="18" x14ac:dyDescent="0.25">
      <c r="A11" s="648">
        <v>10</v>
      </c>
      <c r="B11" s="651" t="s">
        <v>367</v>
      </c>
      <c r="C11" s="741"/>
      <c r="D11" s="741"/>
      <c r="E11" s="122"/>
      <c r="F11" s="122"/>
      <c r="G11" s="122"/>
      <c r="H11" s="122"/>
      <c r="I11" s="122"/>
      <c r="J11" s="123"/>
      <c r="K11" s="123"/>
      <c r="L11" s="123"/>
      <c r="M11" s="705"/>
    </row>
    <row r="12" spans="1:13" s="138" customFormat="1" ht="140.25" customHeight="1" x14ac:dyDescent="0.25">
      <c r="A12" s="648"/>
      <c r="B12" s="651"/>
      <c r="C12" s="741"/>
      <c r="D12" s="741"/>
      <c r="E12" s="262" t="s">
        <v>368</v>
      </c>
      <c r="F12" s="262" t="s">
        <v>369</v>
      </c>
      <c r="G12" s="262" t="s">
        <v>370</v>
      </c>
      <c r="H12" s="262" t="s">
        <v>371</v>
      </c>
      <c r="I12" s="262" t="s">
        <v>372</v>
      </c>
      <c r="J12" s="105"/>
      <c r="K12" s="105"/>
      <c r="L12" s="105"/>
      <c r="M12" s="705"/>
    </row>
    <row r="13" spans="1:13" s="138" customFormat="1" ht="18" x14ac:dyDescent="0.25">
      <c r="A13" s="648">
        <v>11</v>
      </c>
      <c r="B13" s="651" t="s">
        <v>373</v>
      </c>
      <c r="C13" s="741"/>
      <c r="D13" s="741"/>
      <c r="E13" s="122"/>
      <c r="F13" s="122"/>
      <c r="G13" s="122"/>
      <c r="H13" s="122"/>
      <c r="I13" s="122"/>
      <c r="J13" s="123"/>
      <c r="K13" s="123"/>
      <c r="L13" s="123"/>
      <c r="M13" s="705"/>
    </row>
    <row r="14" spans="1:13" s="138" customFormat="1" ht="163.15" customHeight="1" x14ac:dyDescent="0.25">
      <c r="A14" s="648"/>
      <c r="B14" s="651"/>
      <c r="C14" s="741"/>
      <c r="D14" s="741"/>
      <c r="E14" s="262" t="s">
        <v>374</v>
      </c>
      <c r="F14" s="262" t="s">
        <v>375</v>
      </c>
      <c r="G14" s="262" t="s">
        <v>376</v>
      </c>
      <c r="H14" s="262" t="s">
        <v>377</v>
      </c>
      <c r="I14" s="262" t="s">
        <v>378</v>
      </c>
      <c r="J14" s="105"/>
      <c r="K14" s="105"/>
      <c r="L14" s="105"/>
      <c r="M14" s="705"/>
    </row>
    <row r="15" spans="1:13" s="138" customFormat="1" ht="18" x14ac:dyDescent="0.25">
      <c r="A15" s="648">
        <v>12</v>
      </c>
      <c r="B15" s="651" t="s">
        <v>379</v>
      </c>
      <c r="C15" s="741"/>
      <c r="D15" s="741"/>
      <c r="E15" s="122"/>
      <c r="F15" s="122"/>
      <c r="G15" s="122"/>
      <c r="H15" s="122"/>
      <c r="I15" s="122"/>
      <c r="J15" s="123"/>
      <c r="K15" s="123"/>
      <c r="L15" s="123"/>
      <c r="M15" s="705"/>
    </row>
    <row r="16" spans="1:13" s="138" customFormat="1" ht="153" customHeight="1" x14ac:dyDescent="0.25">
      <c r="A16" s="648"/>
      <c r="B16" s="651"/>
      <c r="C16" s="741"/>
      <c r="D16" s="741"/>
      <c r="E16" s="262" t="s">
        <v>380</v>
      </c>
      <c r="F16" s="262" t="s">
        <v>381</v>
      </c>
      <c r="G16" s="262" t="s">
        <v>382</v>
      </c>
      <c r="H16" s="262" t="s">
        <v>383</v>
      </c>
      <c r="I16" s="262" t="s">
        <v>384</v>
      </c>
      <c r="J16" s="105"/>
      <c r="K16" s="105"/>
      <c r="L16" s="105"/>
      <c r="M16" s="705"/>
    </row>
    <row r="17" spans="1:13" s="138" customFormat="1" ht="18" x14ac:dyDescent="0.25">
      <c r="A17" s="648">
        <v>13</v>
      </c>
      <c r="B17" s="651" t="s">
        <v>148</v>
      </c>
      <c r="C17" s="741"/>
      <c r="D17" s="741"/>
      <c r="E17" s="122"/>
      <c r="F17" s="122"/>
      <c r="G17" s="122"/>
      <c r="H17" s="122"/>
      <c r="I17" s="122"/>
      <c r="J17" s="123"/>
      <c r="K17" s="123"/>
      <c r="L17" s="123"/>
      <c r="M17" s="705"/>
    </row>
    <row r="18" spans="1:13" s="138" customFormat="1" ht="107.25" customHeight="1" x14ac:dyDescent="0.25">
      <c r="A18" s="648"/>
      <c r="B18" s="651"/>
      <c r="C18" s="741"/>
      <c r="D18" s="741"/>
      <c r="E18" s="262" t="s">
        <v>385</v>
      </c>
      <c r="F18" s="262" t="s">
        <v>386</v>
      </c>
      <c r="G18" s="262" t="s">
        <v>387</v>
      </c>
      <c r="H18" s="262" t="s">
        <v>388</v>
      </c>
      <c r="I18" s="262" t="s">
        <v>389</v>
      </c>
      <c r="J18" s="105"/>
      <c r="K18" s="105"/>
      <c r="L18" s="105"/>
      <c r="M18" s="705"/>
    </row>
  </sheetData>
  <mergeCells count="47">
    <mergeCell ref="A7:A8"/>
    <mergeCell ref="B7:B8"/>
    <mergeCell ref="C7:C8"/>
    <mergeCell ref="D7:D8"/>
    <mergeCell ref="M7:M8"/>
    <mergeCell ref="A3:A4"/>
    <mergeCell ref="B3:B4"/>
    <mergeCell ref="C3:C4"/>
    <mergeCell ref="D3:D4"/>
    <mergeCell ref="M3:M4"/>
    <mergeCell ref="A11:A12"/>
    <mergeCell ref="B11:B12"/>
    <mergeCell ref="C11:C12"/>
    <mergeCell ref="D11:D12"/>
    <mergeCell ref="M11:M12"/>
    <mergeCell ref="A5:A6"/>
    <mergeCell ref="B5:B6"/>
    <mergeCell ref="C5:C6"/>
    <mergeCell ref="D5:D6"/>
    <mergeCell ref="M5:M6"/>
    <mergeCell ref="A9:A10"/>
    <mergeCell ref="B9:B10"/>
    <mergeCell ref="C9:C10"/>
    <mergeCell ref="D9:D10"/>
    <mergeCell ref="M9:M10"/>
    <mergeCell ref="A15:A16"/>
    <mergeCell ref="C15:C16"/>
    <mergeCell ref="D15:D16"/>
    <mergeCell ref="M15:M16"/>
    <mergeCell ref="B13:B14"/>
    <mergeCell ref="B15:B16"/>
    <mergeCell ref="A13:A14"/>
    <mergeCell ref="C13:C14"/>
    <mergeCell ref="D13:D14"/>
    <mergeCell ref="M13:M14"/>
    <mergeCell ref="A17:A18"/>
    <mergeCell ref="C17:C18"/>
    <mergeCell ref="D17:D18"/>
    <mergeCell ref="M17:M18"/>
    <mergeCell ref="B17:B18"/>
    <mergeCell ref="J1:L1"/>
    <mergeCell ref="M1:M2"/>
    <mergeCell ref="A1:A2"/>
    <mergeCell ref="B1:B2"/>
    <mergeCell ref="C1:C2"/>
    <mergeCell ref="D1:D2"/>
    <mergeCell ref="E1:I1"/>
  </mergeCells>
  <pageMargins left="0.59055118110236227" right="0.59055118110236227" top="0.94488188976377963" bottom="0.86614173228346458" header="0.31496062992125984" footer="0.31496062992125984"/>
  <pageSetup scale="45" orientation="portrait" horizontalDpi="4294967293" verticalDpi="1200" r:id="rId1"/>
  <headerFooter>
    <oddHeader>&amp;L&amp;"Palatino Linotype,Negrita"&amp;18
Componente 9. Sostenibilidad ambiental
&amp;C&amp;"Palatino Linotype,Negrita"&amp;24Programa Fábricas de Productividad
&amp;20Guía para el diagnóstico general de la Empresa&amp;R&amp;G</oddHeader>
    <oddFooter>&amp;L&amp;"Palatino Linotype,Normal"&amp;G
&amp;"Palatino Linotype,Cursiva"© Colombia Productiva&amp;C&amp;"Palatino Linotype,Negrita"&amp;18&amp;G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7"/>
  <dimension ref="A1:L68"/>
  <sheetViews>
    <sheetView showGridLines="0" topLeftCell="A4" zoomScale="70" zoomScaleNormal="100" zoomScalePageLayoutView="70" workbookViewId="0">
      <selection sqref="A1:A2"/>
    </sheetView>
  </sheetViews>
  <sheetFormatPr baseColWidth="10" defaultColWidth="11.85546875" defaultRowHeight="18" x14ac:dyDescent="0.25"/>
  <cols>
    <col min="1" max="1" width="4.7109375" style="84" customWidth="1"/>
    <col min="2" max="2" width="16.28515625" style="76" customWidth="1"/>
    <col min="3" max="3" width="34.42578125" style="85" customWidth="1"/>
    <col min="4" max="7" width="34.85546875" style="76" customWidth="1"/>
    <col min="8" max="10" width="8.5703125" style="76" customWidth="1"/>
    <col min="11" max="11" width="63" style="76" customWidth="1"/>
    <col min="12" max="16384" width="11.85546875" style="76"/>
  </cols>
  <sheetData>
    <row r="1" spans="1:12" ht="40.15" customHeight="1" x14ac:dyDescent="0.25">
      <c r="A1" s="777" t="s">
        <v>0</v>
      </c>
      <c r="B1" s="778" t="s">
        <v>1</v>
      </c>
      <c r="C1" s="779" t="s">
        <v>2</v>
      </c>
      <c r="D1" s="779"/>
      <c r="E1" s="779"/>
      <c r="F1" s="779"/>
      <c r="G1" s="779"/>
      <c r="H1" s="780" t="s">
        <v>3</v>
      </c>
      <c r="I1" s="780"/>
      <c r="J1" s="780"/>
      <c r="K1" s="781" t="s">
        <v>4</v>
      </c>
    </row>
    <row r="2" spans="1:12" ht="33" customHeight="1" x14ac:dyDescent="0.25">
      <c r="A2" s="777"/>
      <c r="B2" s="778"/>
      <c r="C2" s="77">
        <v>1</v>
      </c>
      <c r="D2" s="78">
        <v>2</v>
      </c>
      <c r="E2" s="79">
        <v>3</v>
      </c>
      <c r="F2" s="80">
        <v>4</v>
      </c>
      <c r="G2" s="81">
        <v>5</v>
      </c>
      <c r="H2" s="72">
        <v>2020</v>
      </c>
      <c r="I2" s="72">
        <v>2021</v>
      </c>
      <c r="J2" s="72">
        <v>2022</v>
      </c>
      <c r="K2" s="781"/>
    </row>
    <row r="3" spans="1:12" s="82" customFormat="1" x14ac:dyDescent="0.25">
      <c r="A3" s="775">
        <v>1</v>
      </c>
      <c r="B3" s="56"/>
      <c r="C3" s="50"/>
      <c r="D3" s="51"/>
      <c r="E3" s="51"/>
      <c r="F3" s="51"/>
      <c r="G3" s="51"/>
      <c r="H3" s="83"/>
      <c r="I3" s="83"/>
      <c r="J3" s="83"/>
      <c r="K3" s="776"/>
    </row>
    <row r="4" spans="1:12" s="82" customFormat="1" ht="111.6" customHeight="1" x14ac:dyDescent="0.25">
      <c r="A4" s="775"/>
      <c r="B4" s="64" t="s">
        <v>5</v>
      </c>
      <c r="C4" s="52" t="s">
        <v>166</v>
      </c>
      <c r="D4" s="52" t="s">
        <v>167</v>
      </c>
      <c r="E4" s="52" t="s">
        <v>6</v>
      </c>
      <c r="F4" s="52" t="s">
        <v>168</v>
      </c>
      <c r="G4" s="53" t="s">
        <v>181</v>
      </c>
      <c r="H4" s="73"/>
      <c r="I4" s="73">
        <f>11+22+24+13+14+15+34+14</f>
        <v>147</v>
      </c>
      <c r="J4" s="73"/>
      <c r="K4" s="776"/>
    </row>
    <row r="5" spans="1:12" s="82" customFormat="1" x14ac:dyDescent="0.25">
      <c r="A5" s="775">
        <v>2</v>
      </c>
      <c r="B5" s="65"/>
      <c r="C5" s="50"/>
      <c r="D5" s="51"/>
      <c r="E5" s="51"/>
      <c r="F5" s="51"/>
      <c r="G5" s="51"/>
      <c r="H5" s="83"/>
      <c r="I5" s="83"/>
      <c r="J5" s="83"/>
      <c r="K5" s="776"/>
    </row>
    <row r="6" spans="1:12" s="82" customFormat="1" ht="189.6" customHeight="1" x14ac:dyDescent="0.25">
      <c r="A6" s="775"/>
      <c r="B6" s="64" t="s">
        <v>169</v>
      </c>
      <c r="C6" s="52" t="s">
        <v>170</v>
      </c>
      <c r="D6" s="52" t="s">
        <v>171</v>
      </c>
      <c r="E6" s="54" t="s">
        <v>172</v>
      </c>
      <c r="F6" s="52" t="s">
        <v>173</v>
      </c>
      <c r="G6" s="54" t="s">
        <v>174</v>
      </c>
      <c r="H6" s="73"/>
      <c r="I6" s="73"/>
      <c r="J6" s="73"/>
      <c r="K6" s="776"/>
    </row>
    <row r="7" spans="1:12" s="82" customFormat="1" x14ac:dyDescent="0.25">
      <c r="A7" s="775">
        <v>3</v>
      </c>
      <c r="B7" s="65"/>
      <c r="C7" s="50"/>
      <c r="D7" s="51"/>
      <c r="E7" s="51"/>
      <c r="F7" s="51"/>
      <c r="G7" s="51"/>
      <c r="H7" s="83"/>
      <c r="I7" s="83"/>
      <c r="J7" s="83"/>
      <c r="K7" s="776"/>
    </row>
    <row r="8" spans="1:12" ht="235.9" customHeight="1" x14ac:dyDescent="0.25">
      <c r="A8" s="775"/>
      <c r="B8" s="64" t="s">
        <v>7</v>
      </c>
      <c r="C8" s="55" t="s">
        <v>8</v>
      </c>
      <c r="D8" s="55" t="s">
        <v>175</v>
      </c>
      <c r="E8" s="55" t="s">
        <v>9</v>
      </c>
      <c r="F8" s="55" t="s">
        <v>10</v>
      </c>
      <c r="G8" s="55" t="s">
        <v>176</v>
      </c>
      <c r="H8" s="73"/>
      <c r="I8" s="73"/>
      <c r="J8" s="73"/>
      <c r="K8" s="776"/>
      <c r="L8" s="82"/>
    </row>
    <row r="9" spans="1:12" s="82" customFormat="1" x14ac:dyDescent="0.25">
      <c r="A9" s="775">
        <v>4</v>
      </c>
      <c r="B9" s="65" t="s">
        <v>182</v>
      </c>
      <c r="C9" s="51"/>
      <c r="D9" s="51"/>
      <c r="E9" s="51"/>
      <c r="F9" s="51"/>
      <c r="G9" s="51"/>
      <c r="H9" s="83"/>
      <c r="I9" s="83"/>
      <c r="J9" s="83"/>
      <c r="K9" s="776"/>
    </row>
    <row r="10" spans="1:12" ht="130.9" customHeight="1" x14ac:dyDescent="0.25">
      <c r="A10" s="775"/>
      <c r="B10" s="64" t="s">
        <v>11</v>
      </c>
      <c r="C10" s="55" t="s">
        <v>12</v>
      </c>
      <c r="D10" s="55" t="s">
        <v>13</v>
      </c>
      <c r="E10" s="55" t="s">
        <v>14</v>
      </c>
      <c r="F10" s="55" t="s">
        <v>15</v>
      </c>
      <c r="G10" s="55" t="s">
        <v>16</v>
      </c>
      <c r="H10" s="73"/>
      <c r="I10" s="73"/>
      <c r="J10" s="73"/>
      <c r="K10" s="776"/>
      <c r="L10" s="82"/>
    </row>
    <row r="11" spans="1:12" s="82" customFormat="1" x14ac:dyDescent="0.25">
      <c r="A11" s="775">
        <v>5</v>
      </c>
      <c r="B11" s="65"/>
      <c r="C11" s="50"/>
      <c r="D11" s="51"/>
      <c r="E11" s="51"/>
      <c r="F11" s="51"/>
      <c r="G11" s="51"/>
      <c r="H11" s="83"/>
      <c r="I11" s="83"/>
      <c r="J11" s="83"/>
      <c r="K11" s="776"/>
    </row>
    <row r="12" spans="1:12" s="82" customFormat="1" ht="243.6" customHeight="1" x14ac:dyDescent="0.25">
      <c r="A12" s="775"/>
      <c r="B12" s="64" t="s">
        <v>17</v>
      </c>
      <c r="C12" s="55" t="s">
        <v>177</v>
      </c>
      <c r="D12" s="55" t="s">
        <v>178</v>
      </c>
      <c r="E12" s="55" t="s">
        <v>18</v>
      </c>
      <c r="F12" s="55" t="s">
        <v>179</v>
      </c>
      <c r="G12" s="55" t="s">
        <v>180</v>
      </c>
      <c r="H12" s="73"/>
      <c r="I12" s="73"/>
      <c r="J12" s="73"/>
      <c r="K12" s="776"/>
    </row>
    <row r="13" spans="1:12" s="68" customFormat="1" ht="15.75" x14ac:dyDescent="0.25"/>
    <row r="14" spans="1:12" s="68" customFormat="1" ht="15.75" x14ac:dyDescent="0.25"/>
    <row r="15" spans="1:12" s="68" customFormat="1" ht="15.75" x14ac:dyDescent="0.25"/>
    <row r="16" spans="1:12" s="68" customFormat="1" ht="15.75" x14ac:dyDescent="0.25"/>
    <row r="17" s="68" customFormat="1" ht="15.75" x14ac:dyDescent="0.25"/>
    <row r="18" s="68" customFormat="1" ht="15.75" x14ac:dyDescent="0.25"/>
    <row r="19" s="68" customFormat="1" ht="15.75" x14ac:dyDescent="0.25"/>
    <row r="20" s="68" customFormat="1" ht="15.75" x14ac:dyDescent="0.25"/>
    <row r="21" s="68" customFormat="1" ht="15.75" x14ac:dyDescent="0.25"/>
    <row r="22" s="68" customFormat="1" ht="15.75" x14ac:dyDescent="0.25"/>
    <row r="23" s="68" customFormat="1" ht="15.75" x14ac:dyDescent="0.25"/>
    <row r="24" s="68" customFormat="1" ht="15.75" x14ac:dyDescent="0.25"/>
    <row r="25" s="68" customFormat="1" ht="15.75" x14ac:dyDescent="0.25"/>
    <row r="26" s="68" customFormat="1" ht="15.75" x14ac:dyDescent="0.25"/>
    <row r="27" s="68" customFormat="1" ht="15.75" x14ac:dyDescent="0.25"/>
    <row r="28" s="68" customFormat="1" ht="15.75" x14ac:dyDescent="0.25"/>
    <row r="29" s="68" customFormat="1" ht="15.75" x14ac:dyDescent="0.25"/>
    <row r="30" s="68" customFormat="1" ht="15.75" x14ac:dyDescent="0.25"/>
    <row r="31" s="68" customFormat="1" ht="15.75" x14ac:dyDescent="0.25"/>
    <row r="32" s="68" customFormat="1" ht="15.75" x14ac:dyDescent="0.25"/>
    <row r="33" s="68" customFormat="1" ht="15.75" x14ac:dyDescent="0.25"/>
    <row r="34" s="68" customFormat="1" ht="15.75" x14ac:dyDescent="0.25"/>
    <row r="35" s="68" customFormat="1" ht="15.75" x14ac:dyDescent="0.25"/>
    <row r="36" s="68" customFormat="1" ht="15.75" x14ac:dyDescent="0.25"/>
    <row r="37" s="68" customFormat="1" ht="15.75" x14ac:dyDescent="0.25"/>
    <row r="38" s="68" customFormat="1" ht="15.75" x14ac:dyDescent="0.25"/>
    <row r="39" s="68" customFormat="1" ht="15.75" x14ac:dyDescent="0.25"/>
    <row r="40" s="68" customFormat="1" ht="15.75" x14ac:dyDescent="0.25"/>
    <row r="41" s="68" customFormat="1" ht="15.75" x14ac:dyDescent="0.25"/>
    <row r="42" s="68" customFormat="1" ht="15.75" x14ac:dyDescent="0.25"/>
    <row r="43" s="68" customFormat="1" ht="15.75" x14ac:dyDescent="0.25"/>
    <row r="44" s="68" customFormat="1" ht="15.75" x14ac:dyDescent="0.25"/>
    <row r="45" s="68" customFormat="1" ht="15.75" x14ac:dyDescent="0.25"/>
    <row r="46" s="68" customFormat="1" ht="15.75" x14ac:dyDescent="0.25"/>
    <row r="47" s="68" customFormat="1" ht="15.75" x14ac:dyDescent="0.25"/>
    <row r="48" s="68" customFormat="1" ht="15.75" x14ac:dyDescent="0.25"/>
    <row r="49" s="68" customFormat="1" ht="15.75" x14ac:dyDescent="0.25"/>
    <row r="50" s="68" customFormat="1" ht="15.75" x14ac:dyDescent="0.25"/>
    <row r="51" s="68" customFormat="1" ht="15.75" x14ac:dyDescent="0.25"/>
    <row r="52" s="68" customFormat="1" ht="15.75" x14ac:dyDescent="0.25"/>
    <row r="53" s="68" customFormat="1" ht="15.75" x14ac:dyDescent="0.25"/>
    <row r="54" s="68" customFormat="1" ht="15.75" x14ac:dyDescent="0.25"/>
    <row r="55" s="68" customFormat="1" ht="15.75" x14ac:dyDescent="0.25"/>
    <row r="56" s="68" customFormat="1" ht="15.75" x14ac:dyDescent="0.25"/>
    <row r="57" s="68" customFormat="1" ht="15.75" x14ac:dyDescent="0.25"/>
    <row r="58" s="68" customFormat="1" ht="15.75" x14ac:dyDescent="0.25"/>
    <row r="59" s="68" customFormat="1" ht="15.75" x14ac:dyDescent="0.25"/>
    <row r="60" s="68" customFormat="1" ht="15.75" x14ac:dyDescent="0.25"/>
    <row r="61" s="68" customFormat="1" ht="15.75" x14ac:dyDescent="0.25"/>
    <row r="62" s="68" customFormat="1" ht="15.75" x14ac:dyDescent="0.25"/>
    <row r="63" s="68" customFormat="1" ht="15.75" x14ac:dyDescent="0.25"/>
    <row r="64" s="68" customFormat="1" ht="15.75" x14ac:dyDescent="0.25"/>
    <row r="65" s="68" customFormat="1" ht="15.75" x14ac:dyDescent="0.25"/>
    <row r="66" s="68" customFormat="1" ht="15.75" x14ac:dyDescent="0.25"/>
    <row r="67" s="68" customFormat="1" ht="15.75" x14ac:dyDescent="0.25"/>
    <row r="68" s="68" customFormat="1" ht="15.75" x14ac:dyDescent="0.25"/>
  </sheetData>
  <sheetProtection selectLockedCells="1"/>
  <mergeCells count="15">
    <mergeCell ref="A5:A6"/>
    <mergeCell ref="K5:K6"/>
    <mergeCell ref="A3:A4"/>
    <mergeCell ref="K3:K4"/>
    <mergeCell ref="A1:A2"/>
    <mergeCell ref="B1:B2"/>
    <mergeCell ref="C1:G1"/>
    <mergeCell ref="H1:J1"/>
    <mergeCell ref="K1:K2"/>
    <mergeCell ref="A11:A12"/>
    <mergeCell ref="K11:K12"/>
    <mergeCell ref="A7:A8"/>
    <mergeCell ref="K7:K8"/>
    <mergeCell ref="A9:A10"/>
    <mergeCell ref="K9:K10"/>
  </mergeCells>
  <pageMargins left="0.59055118110236227" right="0.59055118110236227" top="0.94488188976377963" bottom="0.85799999999999998" header="0.31496062992125984" footer="0.31496062992125984"/>
  <pageSetup scale="45" fitToWidth="0" fitToHeight="0" orientation="landscape" horizontalDpi="4294967293" r:id="rId1"/>
  <headerFooter>
    <oddHeader>&amp;L&amp;"Palatino Linotype,Negrita"&amp;18
Liderazgo&amp;C&amp;"Palatino Linotype,Negrita"&amp;24Programa Fábricas de Productividad
&amp;20Guía para el diagnóstico general de la Empresa&amp;R&amp;G</oddHeader>
    <oddFooter>&amp;L&amp;"Palatino Linotype,Normal"&amp;G
&amp;"Palatino Linotype,Cursiva"© Colombia Productiva - Programa de Transformación Productiva - PTP&amp;C&amp;"Palatino Linotype,Negrita"&amp;18&amp;G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1" manualBreakCount="1">
    <brk id="12" max="10" man="1"/>
  </rowBreaks>
  <colBreaks count="1" manualBreakCount="1">
    <brk id="11"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L53"/>
  <sheetViews>
    <sheetView showGridLines="0" view="pageLayout" topLeftCell="A7" zoomScale="65" zoomScaleNormal="100" zoomScalePageLayoutView="65" workbookViewId="0">
      <selection sqref="A1:AL53"/>
    </sheetView>
  </sheetViews>
  <sheetFormatPr baseColWidth="10" defaultColWidth="5" defaultRowHeight="14.1" customHeight="1" x14ac:dyDescent="0.25"/>
  <cols>
    <col min="1" max="16384" width="5" style="1"/>
  </cols>
  <sheetData>
    <row r="1" spans="1:38" ht="14.1" customHeight="1" x14ac:dyDescent="0.25">
      <c r="A1" s="553" t="s">
        <v>125</v>
      </c>
      <c r="B1" s="553"/>
      <c r="C1" s="553"/>
      <c r="D1" s="553"/>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row>
    <row r="2" spans="1:38" ht="25.9" customHeight="1" x14ac:dyDescent="0.25">
      <c r="A2" s="553"/>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row>
    <row r="3" spans="1:38" ht="14.1" customHeight="1" x14ac:dyDescent="0.25">
      <c r="A3" s="553"/>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553"/>
      <c r="AK3" s="553"/>
      <c r="AL3" s="553"/>
    </row>
    <row r="4" spans="1:38" ht="14.1" customHeight="1" x14ac:dyDescent="0.25">
      <c r="A4" s="553"/>
      <c r="B4" s="553"/>
      <c r="C4" s="553"/>
      <c r="D4" s="553"/>
      <c r="E4" s="553"/>
      <c r="F4" s="553"/>
      <c r="G4" s="553"/>
      <c r="H4" s="553"/>
      <c r="I4" s="553"/>
      <c r="J4" s="553"/>
      <c r="K4" s="553"/>
      <c r="L4" s="553"/>
      <c r="M4" s="553"/>
      <c r="N4" s="553"/>
      <c r="O4" s="553"/>
      <c r="P4" s="553"/>
      <c r="Q4" s="553"/>
      <c r="R4" s="553"/>
      <c r="S4" s="553"/>
      <c r="T4" s="553"/>
      <c r="U4" s="553"/>
      <c r="V4" s="553"/>
      <c r="W4" s="553"/>
      <c r="X4" s="553"/>
      <c r="Y4" s="553"/>
      <c r="Z4" s="553"/>
      <c r="AA4" s="553"/>
      <c r="AB4" s="553"/>
      <c r="AC4" s="553"/>
      <c r="AD4" s="553"/>
      <c r="AE4" s="553"/>
      <c r="AF4" s="553"/>
      <c r="AG4" s="553"/>
      <c r="AH4" s="553"/>
      <c r="AI4" s="553"/>
      <c r="AJ4" s="553"/>
      <c r="AK4" s="553"/>
      <c r="AL4" s="553"/>
    </row>
    <row r="5" spans="1:38" ht="14.1" customHeight="1" x14ac:dyDescent="0.25">
      <c r="A5" s="553"/>
      <c r="B5" s="553"/>
      <c r="C5" s="553"/>
      <c r="D5" s="553"/>
      <c r="E5" s="553"/>
      <c r="F5" s="553"/>
      <c r="G5" s="553"/>
      <c r="H5" s="553"/>
      <c r="I5" s="553"/>
      <c r="J5" s="553"/>
      <c r="K5" s="553"/>
      <c r="L5" s="553"/>
      <c r="M5" s="553"/>
      <c r="N5" s="553"/>
      <c r="O5" s="553"/>
      <c r="P5" s="553"/>
      <c r="Q5" s="553"/>
      <c r="R5" s="553"/>
      <c r="S5" s="553"/>
      <c r="T5" s="553"/>
      <c r="U5" s="553"/>
      <c r="V5" s="553"/>
      <c r="W5" s="553"/>
      <c r="X5" s="553"/>
      <c r="Y5" s="553"/>
      <c r="Z5" s="553"/>
      <c r="AA5" s="553"/>
      <c r="AB5" s="553"/>
      <c r="AC5" s="553"/>
      <c r="AD5" s="553"/>
      <c r="AE5" s="553"/>
      <c r="AF5" s="553"/>
      <c r="AG5" s="553"/>
      <c r="AH5" s="553"/>
      <c r="AI5" s="553"/>
      <c r="AJ5" s="553"/>
      <c r="AK5" s="553"/>
      <c r="AL5" s="553"/>
    </row>
    <row r="6" spans="1:38" ht="14.1" customHeight="1" x14ac:dyDescent="0.25">
      <c r="A6" s="553"/>
      <c r="B6" s="553"/>
      <c r="C6" s="553"/>
      <c r="D6" s="553"/>
      <c r="E6" s="553"/>
      <c r="F6" s="553"/>
      <c r="G6" s="553"/>
      <c r="H6" s="553"/>
      <c r="I6" s="553"/>
      <c r="J6" s="553"/>
      <c r="K6" s="553"/>
      <c r="L6" s="553"/>
      <c r="M6" s="553"/>
      <c r="N6" s="553"/>
      <c r="O6" s="553"/>
      <c r="P6" s="553"/>
      <c r="Q6" s="553"/>
      <c r="R6" s="553"/>
      <c r="S6" s="553"/>
      <c r="T6" s="553"/>
      <c r="U6" s="553"/>
      <c r="V6" s="553"/>
      <c r="W6" s="553"/>
      <c r="X6" s="553"/>
      <c r="Y6" s="553"/>
      <c r="Z6" s="553"/>
      <c r="AA6" s="553"/>
      <c r="AB6" s="553"/>
      <c r="AC6" s="553"/>
      <c r="AD6" s="553"/>
      <c r="AE6" s="553"/>
      <c r="AF6" s="553"/>
      <c r="AG6" s="553"/>
      <c r="AH6" s="553"/>
      <c r="AI6" s="553"/>
      <c r="AJ6" s="553"/>
      <c r="AK6" s="553"/>
      <c r="AL6" s="553"/>
    </row>
    <row r="7" spans="1:38" ht="14.1" customHeight="1" x14ac:dyDescent="0.25">
      <c r="A7" s="553"/>
      <c r="B7" s="553"/>
      <c r="C7" s="553"/>
      <c r="D7" s="553"/>
      <c r="E7" s="553"/>
      <c r="F7" s="553"/>
      <c r="G7" s="553"/>
      <c r="H7" s="553"/>
      <c r="I7" s="553"/>
      <c r="J7" s="553"/>
      <c r="K7" s="553"/>
      <c r="L7" s="553"/>
      <c r="M7" s="553"/>
      <c r="N7" s="553"/>
      <c r="O7" s="553"/>
      <c r="P7" s="553"/>
      <c r="Q7" s="553"/>
      <c r="R7" s="553"/>
      <c r="S7" s="553"/>
      <c r="T7" s="553"/>
      <c r="U7" s="553"/>
      <c r="V7" s="553"/>
      <c r="W7" s="553"/>
      <c r="X7" s="553"/>
      <c r="Y7" s="553"/>
      <c r="Z7" s="553"/>
      <c r="AA7" s="553"/>
      <c r="AB7" s="553"/>
      <c r="AC7" s="553"/>
      <c r="AD7" s="553"/>
      <c r="AE7" s="553"/>
      <c r="AF7" s="553"/>
      <c r="AG7" s="553"/>
      <c r="AH7" s="553"/>
      <c r="AI7" s="553"/>
      <c r="AJ7" s="553"/>
      <c r="AK7" s="553"/>
      <c r="AL7" s="553"/>
    </row>
    <row r="8" spans="1:38" ht="14.1" customHeight="1" x14ac:dyDescent="0.25">
      <c r="A8" s="553"/>
      <c r="B8" s="553"/>
      <c r="C8" s="553"/>
      <c r="D8" s="553"/>
      <c r="E8" s="553"/>
      <c r="F8" s="553"/>
      <c r="G8" s="553"/>
      <c r="H8" s="553"/>
      <c r="I8" s="553"/>
      <c r="J8" s="553"/>
      <c r="K8" s="553"/>
      <c r="L8" s="553"/>
      <c r="M8" s="553"/>
      <c r="N8" s="553"/>
      <c r="O8" s="553"/>
      <c r="P8" s="553"/>
      <c r="Q8" s="553"/>
      <c r="R8" s="553"/>
      <c r="S8" s="553"/>
      <c r="T8" s="553"/>
      <c r="U8" s="553"/>
      <c r="V8" s="553"/>
      <c r="W8" s="553"/>
      <c r="X8" s="553"/>
      <c r="Y8" s="553"/>
      <c r="Z8" s="553"/>
      <c r="AA8" s="553"/>
      <c r="AB8" s="553"/>
      <c r="AC8" s="553"/>
      <c r="AD8" s="553"/>
      <c r="AE8" s="553"/>
      <c r="AF8" s="553"/>
      <c r="AG8" s="553"/>
      <c r="AH8" s="553"/>
      <c r="AI8" s="553"/>
      <c r="AJ8" s="553"/>
      <c r="AK8" s="553"/>
      <c r="AL8" s="553"/>
    </row>
    <row r="9" spans="1:38" ht="14.1" customHeight="1" x14ac:dyDescent="0.25">
      <c r="A9" s="553"/>
      <c r="B9" s="553"/>
      <c r="C9" s="553"/>
      <c r="D9" s="553"/>
      <c r="E9" s="553"/>
      <c r="F9" s="553"/>
      <c r="G9" s="553"/>
      <c r="H9" s="553"/>
      <c r="I9" s="553"/>
      <c r="J9" s="553"/>
      <c r="K9" s="553"/>
      <c r="L9" s="553"/>
      <c r="M9" s="553"/>
      <c r="N9" s="553"/>
      <c r="O9" s="553"/>
      <c r="P9" s="553"/>
      <c r="Q9" s="553"/>
      <c r="R9" s="553"/>
      <c r="S9" s="553"/>
      <c r="T9" s="553"/>
      <c r="U9" s="553"/>
      <c r="V9" s="553"/>
      <c r="W9" s="553"/>
      <c r="X9" s="553"/>
      <c r="Y9" s="553"/>
      <c r="Z9" s="553"/>
      <c r="AA9" s="553"/>
      <c r="AB9" s="553"/>
      <c r="AC9" s="553"/>
      <c r="AD9" s="553"/>
      <c r="AE9" s="553"/>
      <c r="AF9" s="553"/>
      <c r="AG9" s="553"/>
      <c r="AH9" s="553"/>
      <c r="AI9" s="553"/>
      <c r="AJ9" s="553"/>
      <c r="AK9" s="553"/>
      <c r="AL9" s="553"/>
    </row>
    <row r="10" spans="1:38" ht="14.1" customHeight="1" x14ac:dyDescent="0.25">
      <c r="A10" s="553"/>
      <c r="B10" s="553"/>
      <c r="C10" s="553"/>
      <c r="D10" s="553"/>
      <c r="E10" s="553"/>
      <c r="F10" s="553"/>
      <c r="G10" s="553"/>
      <c r="H10" s="553"/>
      <c r="I10" s="553"/>
      <c r="J10" s="553"/>
      <c r="K10" s="553"/>
      <c r="L10" s="553"/>
      <c r="M10" s="553"/>
      <c r="N10" s="553"/>
      <c r="O10" s="553"/>
      <c r="P10" s="553"/>
      <c r="Q10" s="553"/>
      <c r="R10" s="553"/>
      <c r="S10" s="553"/>
      <c r="T10" s="553"/>
      <c r="U10" s="553"/>
      <c r="V10" s="553"/>
      <c r="W10" s="553"/>
      <c r="X10" s="553"/>
      <c r="Y10" s="553"/>
      <c r="Z10" s="553"/>
      <c r="AA10" s="553"/>
      <c r="AB10" s="553"/>
      <c r="AC10" s="553"/>
      <c r="AD10" s="553"/>
      <c r="AE10" s="553"/>
      <c r="AF10" s="553"/>
      <c r="AG10" s="553"/>
      <c r="AH10" s="553"/>
      <c r="AI10" s="553"/>
      <c r="AJ10" s="553"/>
      <c r="AK10" s="553"/>
      <c r="AL10" s="553"/>
    </row>
    <row r="11" spans="1:38" ht="14.1" customHeight="1" x14ac:dyDescent="0.25">
      <c r="A11" s="553"/>
      <c r="B11" s="553"/>
      <c r="C11" s="553"/>
      <c r="D11" s="553"/>
      <c r="E11" s="553"/>
      <c r="F11" s="553"/>
      <c r="G11" s="553"/>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row>
    <row r="12" spans="1:38" ht="14.1" customHeight="1" x14ac:dyDescent="0.25">
      <c r="A12" s="553"/>
      <c r="B12" s="553"/>
      <c r="C12" s="553"/>
      <c r="D12" s="553"/>
      <c r="E12" s="553"/>
      <c r="F12" s="553"/>
      <c r="G12" s="553"/>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3"/>
      <c r="AK12" s="553"/>
      <c r="AL12" s="553"/>
    </row>
    <row r="13" spans="1:38" ht="14.1" customHeight="1" x14ac:dyDescent="0.25">
      <c r="A13" s="553"/>
      <c r="B13" s="553"/>
      <c r="C13" s="553"/>
      <c r="D13" s="553"/>
      <c r="E13" s="553"/>
      <c r="F13" s="553"/>
      <c r="G13" s="553"/>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3"/>
      <c r="AK13" s="553"/>
      <c r="AL13" s="553"/>
    </row>
    <row r="14" spans="1:38" ht="14.1" customHeight="1" x14ac:dyDescent="0.25">
      <c r="A14" s="553"/>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3"/>
      <c r="AK14" s="553"/>
      <c r="AL14" s="553"/>
    </row>
    <row r="15" spans="1:38" ht="14.1" customHeight="1" x14ac:dyDescent="0.25">
      <c r="A15" s="553"/>
      <c r="B15" s="553"/>
      <c r="C15" s="553"/>
      <c r="D15" s="553"/>
      <c r="E15" s="553"/>
      <c r="F15" s="553"/>
      <c r="G15" s="553"/>
      <c r="H15" s="553"/>
      <c r="I15" s="553"/>
      <c r="J15" s="553"/>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row>
    <row r="16" spans="1:38" ht="14.1" customHeight="1" x14ac:dyDescent="0.25">
      <c r="A16" s="553"/>
      <c r="B16" s="553"/>
      <c r="C16" s="553"/>
      <c r="D16" s="553"/>
      <c r="E16" s="553"/>
      <c r="F16" s="553"/>
      <c r="G16" s="553"/>
      <c r="H16" s="553"/>
      <c r="I16" s="553"/>
      <c r="J16" s="553"/>
      <c r="K16" s="553"/>
      <c r="L16" s="553"/>
      <c r="M16" s="553"/>
      <c r="N16" s="553"/>
      <c r="O16" s="553"/>
      <c r="P16" s="553"/>
      <c r="Q16" s="553"/>
      <c r="R16" s="553"/>
      <c r="S16" s="553"/>
      <c r="T16" s="553"/>
      <c r="U16" s="553"/>
      <c r="V16" s="553"/>
      <c r="W16" s="553"/>
      <c r="X16" s="553"/>
      <c r="Y16" s="553"/>
      <c r="Z16" s="553"/>
      <c r="AA16" s="553"/>
      <c r="AB16" s="553"/>
      <c r="AC16" s="553"/>
      <c r="AD16" s="553"/>
      <c r="AE16" s="553"/>
      <c r="AF16" s="553"/>
      <c r="AG16" s="553"/>
      <c r="AH16" s="553"/>
      <c r="AI16" s="553"/>
      <c r="AJ16" s="553"/>
      <c r="AK16" s="553"/>
      <c r="AL16" s="553"/>
    </row>
    <row r="17" spans="1:38" ht="14.1" customHeight="1" x14ac:dyDescent="0.25">
      <c r="A17" s="553"/>
      <c r="B17" s="553"/>
      <c r="C17" s="553"/>
      <c r="D17" s="553"/>
      <c r="E17" s="553"/>
      <c r="F17" s="553"/>
      <c r="G17" s="553"/>
      <c r="H17" s="553"/>
      <c r="I17" s="553"/>
      <c r="J17" s="553"/>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3"/>
      <c r="AK17" s="553"/>
      <c r="AL17" s="553"/>
    </row>
    <row r="18" spans="1:38" ht="14.1" customHeight="1" x14ac:dyDescent="0.25">
      <c r="A18" s="553"/>
      <c r="B18" s="553"/>
      <c r="C18" s="553"/>
      <c r="D18" s="553"/>
      <c r="E18" s="553"/>
      <c r="F18" s="553"/>
      <c r="G18" s="553"/>
      <c r="H18" s="553"/>
      <c r="I18" s="553"/>
      <c r="J18" s="553"/>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3"/>
      <c r="AI18" s="553"/>
      <c r="AJ18" s="553"/>
      <c r="AK18" s="553"/>
      <c r="AL18" s="553"/>
    </row>
    <row r="19" spans="1:38" ht="14.1" customHeight="1" x14ac:dyDescent="0.25">
      <c r="A19" s="553"/>
      <c r="B19" s="553"/>
      <c r="C19" s="553"/>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3"/>
      <c r="AK19" s="553"/>
      <c r="AL19" s="553"/>
    </row>
    <row r="20" spans="1:38" ht="14.1" customHeight="1" x14ac:dyDescent="0.25">
      <c r="A20" s="553"/>
      <c r="B20" s="553"/>
      <c r="C20" s="553"/>
      <c r="D20" s="553"/>
      <c r="E20" s="553"/>
      <c r="F20" s="553"/>
      <c r="G20" s="553"/>
      <c r="H20" s="553"/>
      <c r="I20" s="553"/>
      <c r="J20" s="553"/>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row>
    <row r="21" spans="1:38" ht="14.1" customHeight="1" x14ac:dyDescent="0.25">
      <c r="A21" s="553"/>
      <c r="B21" s="553"/>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row>
    <row r="22" spans="1:38" ht="14.1" customHeight="1" x14ac:dyDescent="0.25">
      <c r="A22" s="553"/>
      <c r="B22" s="553"/>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row>
    <row r="23" spans="1:38" ht="14.1" customHeight="1" x14ac:dyDescent="0.25">
      <c r="A23" s="553"/>
      <c r="B23" s="553"/>
      <c r="C23" s="553"/>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row>
    <row r="24" spans="1:38" ht="14.1" customHeight="1" x14ac:dyDescent="0.25">
      <c r="A24" s="553"/>
      <c r="B24" s="553"/>
      <c r="C24" s="553"/>
      <c r="D24" s="553"/>
      <c r="E24" s="553"/>
      <c r="F24" s="553"/>
      <c r="G24" s="553"/>
      <c r="H24" s="553"/>
      <c r="I24" s="553"/>
      <c r="J24" s="553"/>
      <c r="K24" s="553"/>
      <c r="L24" s="553"/>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row>
    <row r="25" spans="1:38" ht="14.1" customHeight="1" x14ac:dyDescent="0.25">
      <c r="A25" s="553"/>
      <c r="B25" s="553"/>
      <c r="C25" s="553"/>
      <c r="D25" s="553"/>
      <c r="E25" s="553"/>
      <c r="F25" s="553"/>
      <c r="G25" s="553"/>
      <c r="H25" s="553"/>
      <c r="I25" s="553"/>
      <c r="J25" s="553"/>
      <c r="K25" s="553"/>
      <c r="L25" s="553"/>
      <c r="M25" s="553"/>
      <c r="N25" s="553"/>
      <c r="O25" s="553"/>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row>
    <row r="26" spans="1:38" ht="14.1" customHeight="1" x14ac:dyDescent="0.25">
      <c r="A26" s="553"/>
      <c r="B26" s="553"/>
      <c r="C26" s="553"/>
      <c r="D26" s="553"/>
      <c r="E26" s="553"/>
      <c r="F26" s="553"/>
      <c r="G26" s="553"/>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row>
    <row r="27" spans="1:38" customFormat="1" ht="14.1" customHeight="1" x14ac:dyDescent="0.25">
      <c r="A27" s="553"/>
      <c r="B27" s="553"/>
      <c r="C27" s="553"/>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row>
    <row r="28" spans="1:38" customFormat="1" ht="14.1" customHeight="1" x14ac:dyDescent="0.25">
      <c r="A28" s="553"/>
      <c r="B28" s="553"/>
      <c r="C28" s="553"/>
      <c r="D28" s="553"/>
      <c r="E28" s="553"/>
      <c r="F28" s="553"/>
      <c r="G28" s="553"/>
      <c r="H28" s="553"/>
      <c r="I28" s="553"/>
      <c r="J28" s="553"/>
      <c r="K28" s="553"/>
      <c r="L28" s="553"/>
      <c r="M28" s="553"/>
      <c r="N28" s="553"/>
      <c r="O28" s="553"/>
      <c r="P28" s="553"/>
      <c r="Q28" s="553"/>
      <c r="R28" s="553"/>
      <c r="S28" s="553"/>
      <c r="T28" s="553"/>
      <c r="U28" s="553"/>
      <c r="V28" s="553"/>
      <c r="W28" s="553"/>
      <c r="X28" s="553"/>
      <c r="Y28" s="553"/>
      <c r="Z28" s="553"/>
      <c r="AA28" s="553"/>
      <c r="AB28" s="553"/>
      <c r="AC28" s="553"/>
      <c r="AD28" s="553"/>
      <c r="AE28" s="553"/>
      <c r="AF28" s="553"/>
      <c r="AG28" s="553"/>
      <c r="AH28" s="553"/>
      <c r="AI28" s="553"/>
      <c r="AJ28" s="553"/>
      <c r="AK28" s="553"/>
      <c r="AL28" s="553"/>
    </row>
    <row r="29" spans="1:38" customFormat="1" ht="14.1" customHeight="1" x14ac:dyDescent="0.25">
      <c r="A29" s="553"/>
      <c r="B29" s="553"/>
      <c r="C29" s="553"/>
      <c r="D29" s="553"/>
      <c r="E29" s="553"/>
      <c r="F29" s="553"/>
      <c r="G29" s="553"/>
      <c r="H29" s="553"/>
      <c r="I29" s="553"/>
      <c r="J29" s="553"/>
      <c r="K29" s="553"/>
      <c r="L29" s="553"/>
      <c r="M29" s="553"/>
      <c r="N29" s="553"/>
      <c r="O29" s="553"/>
      <c r="P29" s="553"/>
      <c r="Q29" s="553"/>
      <c r="R29" s="553"/>
      <c r="S29" s="553"/>
      <c r="T29" s="553"/>
      <c r="U29" s="553"/>
      <c r="V29" s="553"/>
      <c r="W29" s="553"/>
      <c r="X29" s="553"/>
      <c r="Y29" s="553"/>
      <c r="Z29" s="553"/>
      <c r="AA29" s="553"/>
      <c r="AB29" s="553"/>
      <c r="AC29" s="553"/>
      <c r="AD29" s="553"/>
      <c r="AE29" s="553"/>
      <c r="AF29" s="553"/>
      <c r="AG29" s="553"/>
      <c r="AH29" s="553"/>
      <c r="AI29" s="553"/>
      <c r="AJ29" s="553"/>
      <c r="AK29" s="553"/>
      <c r="AL29" s="553"/>
    </row>
    <row r="30" spans="1:38" customFormat="1" ht="14.1" customHeight="1" x14ac:dyDescent="0.25">
      <c r="A30" s="553"/>
      <c r="B30" s="553"/>
      <c r="C30" s="553"/>
      <c r="D30" s="553"/>
      <c r="E30" s="553"/>
      <c r="F30" s="553"/>
      <c r="G30" s="553"/>
      <c r="H30" s="553"/>
      <c r="I30" s="553"/>
      <c r="J30" s="553"/>
      <c r="K30" s="553"/>
      <c r="L30" s="553"/>
      <c r="M30" s="553"/>
      <c r="N30" s="553"/>
      <c r="O30" s="553"/>
      <c r="P30" s="553"/>
      <c r="Q30" s="553"/>
      <c r="R30" s="553"/>
      <c r="S30" s="553"/>
      <c r="T30" s="553"/>
      <c r="U30" s="553"/>
      <c r="V30" s="553"/>
      <c r="W30" s="553"/>
      <c r="X30" s="553"/>
      <c r="Y30" s="553"/>
      <c r="Z30" s="553"/>
      <c r="AA30" s="553"/>
      <c r="AB30" s="553"/>
      <c r="AC30" s="553"/>
      <c r="AD30" s="553"/>
      <c r="AE30" s="553"/>
      <c r="AF30" s="553"/>
      <c r="AG30" s="553"/>
      <c r="AH30" s="553"/>
      <c r="AI30" s="553"/>
      <c r="AJ30" s="553"/>
      <c r="AK30" s="553"/>
      <c r="AL30" s="553"/>
    </row>
    <row r="31" spans="1:38" customFormat="1" ht="14.1" customHeight="1" x14ac:dyDescent="0.25">
      <c r="A31" s="553"/>
      <c r="B31" s="553"/>
      <c r="C31" s="553"/>
      <c r="D31" s="553"/>
      <c r="E31" s="553"/>
      <c r="F31" s="553"/>
      <c r="G31" s="553"/>
      <c r="H31" s="553"/>
      <c r="I31" s="553"/>
      <c r="J31" s="553"/>
      <c r="K31" s="553"/>
      <c r="L31" s="553"/>
      <c r="M31" s="553"/>
      <c r="N31" s="553"/>
      <c r="O31" s="553"/>
      <c r="P31" s="553"/>
      <c r="Q31" s="553"/>
      <c r="R31" s="553"/>
      <c r="S31" s="553"/>
      <c r="T31" s="553"/>
      <c r="U31" s="553"/>
      <c r="V31" s="553"/>
      <c r="W31" s="553"/>
      <c r="X31" s="553"/>
      <c r="Y31" s="553"/>
      <c r="Z31" s="553"/>
      <c r="AA31" s="553"/>
      <c r="AB31" s="553"/>
      <c r="AC31" s="553"/>
      <c r="AD31" s="553"/>
      <c r="AE31" s="553"/>
      <c r="AF31" s="553"/>
      <c r="AG31" s="553"/>
      <c r="AH31" s="553"/>
      <c r="AI31" s="553"/>
      <c r="AJ31" s="553"/>
      <c r="AK31" s="553"/>
      <c r="AL31" s="553"/>
    </row>
    <row r="32" spans="1:38" customFormat="1" ht="14.1" customHeight="1" x14ac:dyDescent="0.25">
      <c r="A32" s="553"/>
      <c r="B32" s="553"/>
      <c r="C32" s="553"/>
      <c r="D32" s="553"/>
      <c r="E32" s="553"/>
      <c r="F32" s="553"/>
      <c r="G32" s="553"/>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3"/>
    </row>
    <row r="33" spans="1:38" customFormat="1" ht="14.1" customHeight="1" x14ac:dyDescent="0.25">
      <c r="A33" s="553"/>
      <c r="B33" s="553"/>
      <c r="C33" s="553"/>
      <c r="D33" s="553"/>
      <c r="E33" s="553"/>
      <c r="F33" s="553"/>
      <c r="G33" s="553"/>
      <c r="H33" s="553"/>
      <c r="I33" s="553"/>
      <c r="J33" s="553"/>
      <c r="K33" s="553"/>
      <c r="L33" s="553"/>
      <c r="M33" s="553"/>
      <c r="N33" s="553"/>
      <c r="O33" s="553"/>
      <c r="P33" s="553"/>
      <c r="Q33" s="553"/>
      <c r="R33" s="553"/>
      <c r="S33" s="553"/>
      <c r="T33" s="553"/>
      <c r="U33" s="553"/>
      <c r="V33" s="553"/>
      <c r="W33" s="553"/>
      <c r="X33" s="553"/>
      <c r="Y33" s="553"/>
      <c r="Z33" s="553"/>
      <c r="AA33" s="553"/>
      <c r="AB33" s="553"/>
      <c r="AC33" s="553"/>
      <c r="AD33" s="553"/>
      <c r="AE33" s="553"/>
      <c r="AF33" s="553"/>
      <c r="AG33" s="553"/>
      <c r="AH33" s="553"/>
      <c r="AI33" s="553"/>
      <c r="AJ33" s="553"/>
      <c r="AK33" s="553"/>
      <c r="AL33" s="553"/>
    </row>
    <row r="34" spans="1:38" customFormat="1" ht="14.1" customHeight="1" x14ac:dyDescent="0.25">
      <c r="A34" s="553"/>
      <c r="B34" s="553"/>
      <c r="C34" s="553"/>
      <c r="D34" s="553"/>
      <c r="E34" s="553"/>
      <c r="F34" s="553"/>
      <c r="G34" s="553"/>
      <c r="H34" s="553"/>
      <c r="I34" s="553"/>
      <c r="J34" s="553"/>
      <c r="K34" s="553"/>
      <c r="L34" s="553"/>
      <c r="M34" s="553"/>
      <c r="N34" s="553"/>
      <c r="O34" s="553"/>
      <c r="P34" s="553"/>
      <c r="Q34" s="553"/>
      <c r="R34" s="553"/>
      <c r="S34" s="553"/>
      <c r="T34" s="553"/>
      <c r="U34" s="553"/>
      <c r="V34" s="553"/>
      <c r="W34" s="553"/>
      <c r="X34" s="553"/>
      <c r="Y34" s="553"/>
      <c r="Z34" s="553"/>
      <c r="AA34" s="553"/>
      <c r="AB34" s="553"/>
      <c r="AC34" s="553"/>
      <c r="AD34" s="553"/>
      <c r="AE34" s="553"/>
      <c r="AF34" s="553"/>
      <c r="AG34" s="553"/>
      <c r="AH34" s="553"/>
      <c r="AI34" s="553"/>
      <c r="AJ34" s="553"/>
      <c r="AK34" s="553"/>
      <c r="AL34" s="553"/>
    </row>
    <row r="35" spans="1:38" customFormat="1" ht="14.1" customHeight="1" x14ac:dyDescent="0.25">
      <c r="A35" s="553"/>
      <c r="B35" s="553"/>
      <c r="C35" s="553"/>
      <c r="D35" s="553"/>
      <c r="E35" s="553"/>
      <c r="F35" s="553"/>
      <c r="G35" s="553"/>
      <c r="H35" s="553"/>
      <c r="I35" s="553"/>
      <c r="J35" s="553"/>
      <c r="K35" s="553"/>
      <c r="L35" s="553"/>
      <c r="M35" s="553"/>
      <c r="N35" s="553"/>
      <c r="O35" s="553"/>
      <c r="P35" s="553"/>
      <c r="Q35" s="553"/>
      <c r="R35" s="553"/>
      <c r="S35" s="553"/>
      <c r="T35" s="553"/>
      <c r="U35" s="553"/>
      <c r="V35" s="553"/>
      <c r="W35" s="553"/>
      <c r="X35" s="553"/>
      <c r="Y35" s="553"/>
      <c r="Z35" s="553"/>
      <c r="AA35" s="553"/>
      <c r="AB35" s="553"/>
      <c r="AC35" s="553"/>
      <c r="AD35" s="553"/>
      <c r="AE35" s="553"/>
      <c r="AF35" s="553"/>
      <c r="AG35" s="553"/>
      <c r="AH35" s="553"/>
      <c r="AI35" s="553"/>
      <c r="AJ35" s="553"/>
      <c r="AK35" s="553"/>
      <c r="AL35" s="553"/>
    </row>
    <row r="36" spans="1:38" customFormat="1" ht="14.1" customHeight="1" x14ac:dyDescent="0.25">
      <c r="A36" s="553"/>
      <c r="B36" s="553"/>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553"/>
      <c r="AL36" s="553"/>
    </row>
    <row r="37" spans="1:38" customFormat="1" ht="14.1" customHeight="1" x14ac:dyDescent="0.25">
      <c r="A37" s="553"/>
      <c r="B37" s="553"/>
      <c r="C37" s="553"/>
      <c r="D37" s="553"/>
      <c r="E37" s="553"/>
      <c r="F37" s="553"/>
      <c r="G37" s="553"/>
      <c r="H37" s="553"/>
      <c r="I37" s="553"/>
      <c r="J37" s="553"/>
      <c r="K37" s="553"/>
      <c r="L37" s="553"/>
      <c r="M37" s="553"/>
      <c r="N37" s="553"/>
      <c r="O37" s="553"/>
      <c r="P37" s="553"/>
      <c r="Q37" s="553"/>
      <c r="R37" s="553"/>
      <c r="S37" s="553"/>
      <c r="T37" s="553"/>
      <c r="U37" s="553"/>
      <c r="V37" s="553"/>
      <c r="W37" s="553"/>
      <c r="X37" s="553"/>
      <c r="Y37" s="553"/>
      <c r="Z37" s="553"/>
      <c r="AA37" s="553"/>
      <c r="AB37" s="553"/>
      <c r="AC37" s="553"/>
      <c r="AD37" s="553"/>
      <c r="AE37" s="553"/>
      <c r="AF37" s="553"/>
      <c r="AG37" s="553"/>
      <c r="AH37" s="553"/>
      <c r="AI37" s="553"/>
      <c r="AJ37" s="553"/>
      <c r="AK37" s="553"/>
      <c r="AL37" s="553"/>
    </row>
    <row r="38" spans="1:38" customFormat="1" ht="14.1" customHeight="1" x14ac:dyDescent="0.25">
      <c r="A38" s="553"/>
      <c r="B38" s="553"/>
      <c r="C38" s="553"/>
      <c r="D38" s="553"/>
      <c r="E38" s="553"/>
      <c r="F38" s="553"/>
      <c r="G38" s="553"/>
      <c r="H38" s="553"/>
      <c r="I38" s="553"/>
      <c r="J38" s="553"/>
      <c r="K38" s="553"/>
      <c r="L38" s="553"/>
      <c r="M38" s="553"/>
      <c r="N38" s="553"/>
      <c r="O38" s="553"/>
      <c r="P38" s="553"/>
      <c r="Q38" s="553"/>
      <c r="R38" s="553"/>
      <c r="S38" s="553"/>
      <c r="T38" s="553"/>
      <c r="U38" s="553"/>
      <c r="V38" s="553"/>
      <c r="W38" s="553"/>
      <c r="X38" s="553"/>
      <c r="Y38" s="553"/>
      <c r="Z38" s="553"/>
      <c r="AA38" s="553"/>
      <c r="AB38" s="553"/>
      <c r="AC38" s="553"/>
      <c r="AD38" s="553"/>
      <c r="AE38" s="553"/>
      <c r="AF38" s="553"/>
      <c r="AG38" s="553"/>
      <c r="AH38" s="553"/>
      <c r="AI38" s="553"/>
      <c r="AJ38" s="553"/>
      <c r="AK38" s="553"/>
      <c r="AL38" s="553"/>
    </row>
    <row r="39" spans="1:38" customFormat="1" ht="14.1" customHeight="1" x14ac:dyDescent="0.25">
      <c r="A39" s="553"/>
      <c r="B39" s="553"/>
      <c r="C39" s="553"/>
      <c r="D39" s="553"/>
      <c r="E39" s="553"/>
      <c r="F39" s="553"/>
      <c r="G39" s="553"/>
      <c r="H39" s="553"/>
      <c r="I39" s="553"/>
      <c r="J39" s="553"/>
      <c r="K39" s="553"/>
      <c r="L39" s="553"/>
      <c r="M39" s="553"/>
      <c r="N39" s="553"/>
      <c r="O39" s="553"/>
      <c r="P39" s="553"/>
      <c r="Q39" s="553"/>
      <c r="R39" s="553"/>
      <c r="S39" s="553"/>
      <c r="T39" s="553"/>
      <c r="U39" s="553"/>
      <c r="V39" s="553"/>
      <c r="W39" s="553"/>
      <c r="X39" s="553"/>
      <c r="Y39" s="553"/>
      <c r="Z39" s="553"/>
      <c r="AA39" s="553"/>
      <c r="AB39" s="553"/>
      <c r="AC39" s="553"/>
      <c r="AD39" s="553"/>
      <c r="AE39" s="553"/>
      <c r="AF39" s="553"/>
      <c r="AG39" s="553"/>
      <c r="AH39" s="553"/>
      <c r="AI39" s="553"/>
      <c r="AJ39" s="553"/>
      <c r="AK39" s="553"/>
      <c r="AL39" s="553"/>
    </row>
    <row r="40" spans="1:38" customFormat="1" ht="14.1" customHeight="1" x14ac:dyDescent="0.25">
      <c r="A40" s="553"/>
      <c r="B40" s="553"/>
      <c r="C40" s="553"/>
      <c r="D40" s="553"/>
      <c r="E40" s="553"/>
      <c r="F40" s="553"/>
      <c r="G40" s="553"/>
      <c r="H40" s="553"/>
      <c r="I40" s="553"/>
      <c r="J40" s="553"/>
      <c r="K40" s="553"/>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3"/>
      <c r="AI40" s="553"/>
      <c r="AJ40" s="553"/>
      <c r="AK40" s="553"/>
      <c r="AL40" s="553"/>
    </row>
    <row r="41" spans="1:38" customFormat="1" ht="14.1" customHeight="1" x14ac:dyDescent="0.25">
      <c r="A41" s="553"/>
      <c r="B41" s="553"/>
      <c r="C41" s="553"/>
      <c r="D41" s="553"/>
      <c r="E41" s="553"/>
      <c r="F41" s="553"/>
      <c r="G41" s="553"/>
      <c r="H41" s="553"/>
      <c r="I41" s="553"/>
      <c r="J41" s="553"/>
      <c r="K41" s="553"/>
      <c r="L41" s="553"/>
      <c r="M41" s="553"/>
      <c r="N41" s="553"/>
      <c r="O41" s="553"/>
      <c r="P41" s="553"/>
      <c r="Q41" s="553"/>
      <c r="R41" s="553"/>
      <c r="S41" s="553"/>
      <c r="T41" s="553"/>
      <c r="U41" s="553"/>
      <c r="V41" s="553"/>
      <c r="W41" s="553"/>
      <c r="X41" s="553"/>
      <c r="Y41" s="553"/>
      <c r="Z41" s="553"/>
      <c r="AA41" s="553"/>
      <c r="AB41" s="553"/>
      <c r="AC41" s="553"/>
      <c r="AD41" s="553"/>
      <c r="AE41" s="553"/>
      <c r="AF41" s="553"/>
      <c r="AG41" s="553"/>
      <c r="AH41" s="553"/>
      <c r="AI41" s="553"/>
      <c r="AJ41" s="553"/>
      <c r="AK41" s="553"/>
      <c r="AL41" s="553"/>
    </row>
    <row r="42" spans="1:38" customFormat="1" ht="14.1" customHeight="1" x14ac:dyDescent="0.25">
      <c r="A42" s="553"/>
      <c r="B42" s="553"/>
      <c r="C42" s="553"/>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row>
    <row r="43" spans="1:38" customFormat="1" ht="14.1" customHeight="1" x14ac:dyDescent="0.25">
      <c r="A43" s="553"/>
      <c r="B43" s="553"/>
      <c r="C43" s="553"/>
      <c r="D43" s="553"/>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3"/>
      <c r="AI43" s="553"/>
      <c r="AJ43" s="553"/>
      <c r="AK43" s="553"/>
      <c r="AL43" s="553"/>
    </row>
    <row r="44" spans="1:38" customFormat="1" ht="14.1" customHeight="1" x14ac:dyDescent="0.25">
      <c r="A44" s="553"/>
      <c r="B44" s="553"/>
      <c r="C44" s="553"/>
      <c r="D44" s="553"/>
      <c r="E44" s="553"/>
      <c r="F44" s="553"/>
      <c r="G44" s="553"/>
      <c r="H44" s="553"/>
      <c r="I44" s="553"/>
      <c r="J44" s="553"/>
      <c r="K44" s="553"/>
      <c r="L44" s="553"/>
      <c r="M44" s="553"/>
      <c r="N44" s="553"/>
      <c r="O44" s="553"/>
      <c r="P44" s="553"/>
      <c r="Q44" s="553"/>
      <c r="R44" s="553"/>
      <c r="S44" s="553"/>
      <c r="T44" s="553"/>
      <c r="U44" s="553"/>
      <c r="V44" s="553"/>
      <c r="W44" s="553"/>
      <c r="X44" s="553"/>
      <c r="Y44" s="553"/>
      <c r="Z44" s="553"/>
      <c r="AA44" s="553"/>
      <c r="AB44" s="553"/>
      <c r="AC44" s="553"/>
      <c r="AD44" s="553"/>
      <c r="AE44" s="553"/>
      <c r="AF44" s="553"/>
      <c r="AG44" s="553"/>
      <c r="AH44" s="553"/>
      <c r="AI44" s="553"/>
      <c r="AJ44" s="553"/>
      <c r="AK44" s="553"/>
      <c r="AL44" s="553"/>
    </row>
    <row r="45" spans="1:38" customFormat="1" ht="14.1" customHeight="1" x14ac:dyDescent="0.25">
      <c r="A45" s="553"/>
      <c r="B45" s="553"/>
      <c r="C45" s="553"/>
      <c r="D45" s="553"/>
      <c r="E45" s="553"/>
      <c r="F45" s="553"/>
      <c r="G45" s="553"/>
      <c r="H45" s="553"/>
      <c r="I45" s="553"/>
      <c r="J45" s="553"/>
      <c r="K45" s="553"/>
      <c r="L45" s="553"/>
      <c r="M45" s="553"/>
      <c r="N45" s="553"/>
      <c r="O45" s="553"/>
      <c r="P45" s="553"/>
      <c r="Q45" s="553"/>
      <c r="R45" s="553"/>
      <c r="S45" s="553"/>
      <c r="T45" s="553"/>
      <c r="U45" s="553"/>
      <c r="V45" s="553"/>
      <c r="W45" s="553"/>
      <c r="X45" s="553"/>
      <c r="Y45" s="553"/>
      <c r="Z45" s="553"/>
      <c r="AA45" s="553"/>
      <c r="AB45" s="553"/>
      <c r="AC45" s="553"/>
      <c r="AD45" s="553"/>
      <c r="AE45" s="553"/>
      <c r="AF45" s="553"/>
      <c r="AG45" s="553"/>
      <c r="AH45" s="553"/>
      <c r="AI45" s="553"/>
      <c r="AJ45" s="553"/>
      <c r="AK45" s="553"/>
      <c r="AL45" s="553"/>
    </row>
    <row r="46" spans="1:38" customFormat="1" ht="14.1" customHeight="1" x14ac:dyDescent="0.25">
      <c r="A46" s="553"/>
      <c r="B46" s="553"/>
      <c r="C46" s="553"/>
      <c r="D46" s="553"/>
      <c r="E46" s="553"/>
      <c r="F46" s="553"/>
      <c r="G46" s="553"/>
      <c r="H46" s="553"/>
      <c r="I46" s="553"/>
      <c r="J46" s="553"/>
      <c r="K46" s="553"/>
      <c r="L46" s="553"/>
      <c r="M46" s="553"/>
      <c r="N46" s="553"/>
      <c r="O46" s="553"/>
      <c r="P46" s="553"/>
      <c r="Q46" s="553"/>
      <c r="R46" s="553"/>
      <c r="S46" s="553"/>
      <c r="T46" s="553"/>
      <c r="U46" s="553"/>
      <c r="V46" s="553"/>
      <c r="W46" s="553"/>
      <c r="X46" s="553"/>
      <c r="Y46" s="553"/>
      <c r="Z46" s="553"/>
      <c r="AA46" s="553"/>
      <c r="AB46" s="553"/>
      <c r="AC46" s="553"/>
      <c r="AD46" s="553"/>
      <c r="AE46" s="553"/>
      <c r="AF46" s="553"/>
      <c r="AG46" s="553"/>
      <c r="AH46" s="553"/>
      <c r="AI46" s="553"/>
      <c r="AJ46" s="553"/>
      <c r="AK46" s="553"/>
      <c r="AL46" s="553"/>
    </row>
    <row r="47" spans="1:38" customFormat="1" ht="14.1" customHeight="1" x14ac:dyDescent="0.25">
      <c r="A47" s="553"/>
      <c r="B47" s="553"/>
      <c r="C47" s="553"/>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553"/>
      <c r="AL47" s="553"/>
    </row>
    <row r="48" spans="1:38" customFormat="1" ht="14.1" customHeight="1" x14ac:dyDescent="0.25">
      <c r="A48" s="553"/>
      <c r="B48" s="553"/>
      <c r="C48" s="553"/>
      <c r="D48" s="553"/>
      <c r="E48" s="553"/>
      <c r="F48" s="553"/>
      <c r="G48" s="553"/>
      <c r="H48" s="553"/>
      <c r="I48" s="553"/>
      <c r="J48" s="553"/>
      <c r="K48" s="553"/>
      <c r="L48" s="553"/>
      <c r="M48" s="553"/>
      <c r="N48" s="553"/>
      <c r="O48" s="553"/>
      <c r="P48" s="553"/>
      <c r="Q48" s="553"/>
      <c r="R48" s="553"/>
      <c r="S48" s="553"/>
      <c r="T48" s="553"/>
      <c r="U48" s="553"/>
      <c r="V48" s="553"/>
      <c r="W48" s="553"/>
      <c r="X48" s="553"/>
      <c r="Y48" s="553"/>
      <c r="Z48" s="553"/>
      <c r="AA48" s="553"/>
      <c r="AB48" s="553"/>
      <c r="AC48" s="553"/>
      <c r="AD48" s="553"/>
      <c r="AE48" s="553"/>
      <c r="AF48" s="553"/>
      <c r="AG48" s="553"/>
      <c r="AH48" s="553"/>
      <c r="AI48" s="553"/>
      <c r="AJ48" s="553"/>
      <c r="AK48" s="553"/>
      <c r="AL48" s="553"/>
    </row>
    <row r="49" spans="1:38" customFormat="1" ht="14.1" customHeight="1" x14ac:dyDescent="0.25">
      <c r="A49" s="553"/>
      <c r="B49" s="553"/>
      <c r="C49" s="553"/>
      <c r="D49" s="553"/>
      <c r="E49" s="553"/>
      <c r="F49" s="553"/>
      <c r="G49" s="553"/>
      <c r="H49" s="553"/>
      <c r="I49" s="553"/>
      <c r="J49" s="553"/>
      <c r="K49" s="553"/>
      <c r="L49" s="553"/>
      <c r="M49" s="553"/>
      <c r="N49" s="553"/>
      <c r="O49" s="553"/>
      <c r="P49" s="553"/>
      <c r="Q49" s="553"/>
      <c r="R49" s="553"/>
      <c r="S49" s="553"/>
      <c r="T49" s="553"/>
      <c r="U49" s="553"/>
      <c r="V49" s="553"/>
      <c r="W49" s="553"/>
      <c r="X49" s="553"/>
      <c r="Y49" s="553"/>
      <c r="Z49" s="553"/>
      <c r="AA49" s="553"/>
      <c r="AB49" s="553"/>
      <c r="AC49" s="553"/>
      <c r="AD49" s="553"/>
      <c r="AE49" s="553"/>
      <c r="AF49" s="553"/>
      <c r="AG49" s="553"/>
      <c r="AH49" s="553"/>
      <c r="AI49" s="553"/>
      <c r="AJ49" s="553"/>
      <c r="AK49" s="553"/>
      <c r="AL49" s="553"/>
    </row>
    <row r="50" spans="1:38" customFormat="1" ht="14.1" customHeight="1" x14ac:dyDescent="0.25">
      <c r="A50" s="553"/>
      <c r="B50" s="553"/>
      <c r="C50" s="553"/>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c r="AB50" s="553"/>
      <c r="AC50" s="553"/>
      <c r="AD50" s="553"/>
      <c r="AE50" s="553"/>
      <c r="AF50" s="553"/>
      <c r="AG50" s="553"/>
      <c r="AH50" s="553"/>
      <c r="AI50" s="553"/>
      <c r="AJ50" s="553"/>
      <c r="AK50" s="553"/>
      <c r="AL50" s="553"/>
    </row>
    <row r="51" spans="1:38" customFormat="1" ht="14.1" customHeight="1" x14ac:dyDescent="0.25">
      <c r="A51" s="553"/>
      <c r="B51" s="553"/>
      <c r="C51" s="553"/>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3"/>
      <c r="AH51" s="553"/>
      <c r="AI51" s="553"/>
      <c r="AJ51" s="553"/>
      <c r="AK51" s="553"/>
      <c r="AL51" s="553"/>
    </row>
    <row r="52" spans="1:38" customFormat="1" ht="14.1" customHeight="1" x14ac:dyDescent="0.25">
      <c r="A52" s="553"/>
      <c r="B52" s="553"/>
      <c r="C52" s="553"/>
      <c r="D52" s="553"/>
      <c r="E52" s="553"/>
      <c r="F52" s="553"/>
      <c r="G52" s="553"/>
      <c r="H52" s="553"/>
      <c r="I52" s="553"/>
      <c r="J52" s="553"/>
      <c r="K52" s="553"/>
      <c r="L52" s="553"/>
      <c r="M52" s="553"/>
      <c r="N52" s="553"/>
      <c r="O52" s="553"/>
      <c r="P52" s="553"/>
      <c r="Q52" s="553"/>
      <c r="R52" s="553"/>
      <c r="S52" s="553"/>
      <c r="T52" s="553"/>
      <c r="U52" s="553"/>
      <c r="V52" s="553"/>
      <c r="W52" s="553"/>
      <c r="X52" s="553"/>
      <c r="Y52" s="553"/>
      <c r="Z52" s="553"/>
      <c r="AA52" s="553"/>
      <c r="AB52" s="553"/>
      <c r="AC52" s="553"/>
      <c r="AD52" s="553"/>
      <c r="AE52" s="553"/>
      <c r="AF52" s="553"/>
      <c r="AG52" s="553"/>
      <c r="AH52" s="553"/>
      <c r="AI52" s="553"/>
      <c r="AJ52" s="553"/>
      <c r="AK52" s="553"/>
      <c r="AL52" s="553"/>
    </row>
    <row r="53" spans="1:38" customFormat="1" ht="14.1" customHeight="1" x14ac:dyDescent="0.25">
      <c r="A53" s="553"/>
      <c r="B53" s="553"/>
      <c r="C53" s="553"/>
      <c r="D53" s="553"/>
      <c r="E53" s="553"/>
      <c r="F53" s="553"/>
      <c r="G53" s="553"/>
      <c r="H53" s="553"/>
      <c r="I53" s="553"/>
      <c r="J53" s="553"/>
      <c r="K53" s="553"/>
      <c r="L53" s="553"/>
      <c r="M53" s="553"/>
      <c r="N53" s="553"/>
      <c r="O53" s="553"/>
      <c r="P53" s="553"/>
      <c r="Q53" s="553"/>
      <c r="R53" s="553"/>
      <c r="S53" s="553"/>
      <c r="T53" s="553"/>
      <c r="U53" s="553"/>
      <c r="V53" s="553"/>
      <c r="W53" s="553"/>
      <c r="X53" s="553"/>
      <c r="Y53" s="553"/>
      <c r="Z53" s="553"/>
      <c r="AA53" s="553"/>
      <c r="AB53" s="553"/>
      <c r="AC53" s="553"/>
      <c r="AD53" s="553"/>
      <c r="AE53" s="553"/>
      <c r="AF53" s="553"/>
      <c r="AG53" s="553"/>
      <c r="AH53" s="553"/>
      <c r="AI53" s="553"/>
      <c r="AJ53" s="553"/>
      <c r="AK53" s="553"/>
      <c r="AL53" s="553"/>
    </row>
  </sheetData>
  <sheetProtection selectLockedCells="1"/>
  <mergeCells count="1">
    <mergeCell ref="A1:AL53"/>
  </mergeCells>
  <pageMargins left="0.59055118110236227" right="0.59055118110236227" top="0.94488188976377963" bottom="0.59055118110236227" header="0.31496062992125984" footer="0.31496062992125984"/>
  <pageSetup scale="65" fitToWidth="0" fitToHeight="0" orientation="landscape" horizontalDpi="4294967293" r:id="rId1"/>
  <headerFooter>
    <oddFooter>&amp;L&amp;"Palatino Linotype,Cursiva"© Colombia Productiva</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C246"/>
  <sheetViews>
    <sheetView showGridLines="0" view="pageLayout" zoomScale="65" zoomScaleNormal="93" zoomScaleSheetLayoutView="73" zoomScalePageLayoutView="65" workbookViewId="0">
      <selection activeCell="M88" sqref="M88"/>
    </sheetView>
  </sheetViews>
  <sheetFormatPr baseColWidth="10" defaultColWidth="0" defaultRowHeight="18.600000000000001" customHeight="1" x14ac:dyDescent="0.25"/>
  <cols>
    <col min="1" max="1" width="9.5703125" style="171" customWidth="1"/>
    <col min="2" max="15" width="9.5703125" style="74" customWidth="1"/>
    <col min="16" max="16" width="9.5703125" style="171" customWidth="1"/>
    <col min="17" max="28" width="9.5703125" style="74" customWidth="1"/>
    <col min="29" max="29" width="11.140625" style="74" customWidth="1"/>
    <col min="30" max="33" width="10" style="74" customWidth="1"/>
    <col min="34" max="16384" width="0" style="74" hidden="1"/>
  </cols>
  <sheetData>
    <row r="1" spans="1:29" ht="19.899999999999999" customHeight="1" x14ac:dyDescent="0.25">
      <c r="A1" s="581" t="s">
        <v>110</v>
      </c>
      <c r="B1" s="610" t="s">
        <v>126</v>
      </c>
      <c r="C1" s="611"/>
      <c r="D1" s="611"/>
      <c r="E1" s="611"/>
      <c r="F1" s="611"/>
      <c r="G1" s="611"/>
      <c r="H1" s="611"/>
      <c r="I1" s="607" t="s">
        <v>127</v>
      </c>
      <c r="J1" s="608"/>
      <c r="K1" s="608"/>
      <c r="L1" s="608"/>
      <c r="M1" s="609"/>
      <c r="N1" s="612" t="s">
        <v>500</v>
      </c>
      <c r="P1" s="581" t="s">
        <v>110</v>
      </c>
      <c r="Q1" s="610" t="s">
        <v>126</v>
      </c>
      <c r="R1" s="611"/>
      <c r="S1" s="611"/>
      <c r="T1" s="611"/>
      <c r="U1" s="611"/>
      <c r="V1" s="611"/>
      <c r="W1" s="612"/>
      <c r="X1" s="599" t="s">
        <v>127</v>
      </c>
      <c r="Y1" s="600"/>
      <c r="Z1" s="600"/>
      <c r="AA1" s="600"/>
      <c r="AB1" s="601"/>
      <c r="AC1" s="598" t="s">
        <v>500</v>
      </c>
    </row>
    <row r="2" spans="1:29" ht="19.899999999999999" customHeight="1" x14ac:dyDescent="0.25">
      <c r="A2" s="582"/>
      <c r="B2" s="583"/>
      <c r="C2" s="586"/>
      <c r="D2" s="586"/>
      <c r="E2" s="586"/>
      <c r="F2" s="586"/>
      <c r="G2" s="586"/>
      <c r="H2" s="584"/>
      <c r="I2" s="409">
        <v>1</v>
      </c>
      <c r="J2" s="410">
        <v>2</v>
      </c>
      <c r="K2" s="411">
        <v>3</v>
      </c>
      <c r="L2" s="412">
        <v>4</v>
      </c>
      <c r="M2" s="413">
        <v>5</v>
      </c>
      <c r="N2" s="585"/>
      <c r="P2" s="582"/>
      <c r="Q2" s="583"/>
      <c r="R2" s="586"/>
      <c r="S2" s="586"/>
      <c r="T2" s="586"/>
      <c r="U2" s="586"/>
      <c r="V2" s="586"/>
      <c r="W2" s="584"/>
      <c r="X2" s="402">
        <v>1</v>
      </c>
      <c r="Y2" s="403">
        <v>2</v>
      </c>
      <c r="Z2" s="404">
        <v>3</v>
      </c>
      <c r="AA2" s="405">
        <v>4</v>
      </c>
      <c r="AB2" s="406">
        <v>5</v>
      </c>
      <c r="AC2" s="585"/>
    </row>
    <row r="3" spans="1:29" ht="18.600000000000001" customHeight="1" x14ac:dyDescent="0.25">
      <c r="A3" s="217" t="s">
        <v>128</v>
      </c>
      <c r="B3" s="594" t="s">
        <v>612</v>
      </c>
      <c r="C3" s="594"/>
      <c r="D3" s="594"/>
      <c r="E3" s="594"/>
      <c r="F3" s="594"/>
      <c r="G3" s="594"/>
      <c r="H3" s="595"/>
      <c r="I3" s="370"/>
      <c r="J3" s="220"/>
      <c r="K3" s="220"/>
      <c r="L3" s="220"/>
      <c r="M3" s="392"/>
      <c r="N3" s="385">
        <f>IFERROR(AVERAGEIF(I4:M10,"&lt;&gt;0",I4:M10),0)</f>
        <v>0</v>
      </c>
      <c r="P3" s="217" t="s">
        <v>131</v>
      </c>
      <c r="Q3" s="594" t="s">
        <v>617</v>
      </c>
      <c r="R3" s="594"/>
      <c r="S3" s="594"/>
      <c r="T3" s="594"/>
      <c r="U3" s="594"/>
      <c r="V3" s="594"/>
      <c r="W3" s="595"/>
      <c r="X3" s="230"/>
      <c r="Y3" s="220"/>
      <c r="Z3" s="220"/>
      <c r="AA3" s="220"/>
      <c r="AB3" s="371"/>
      <c r="AC3" s="385">
        <f>IFERROR(AVERAGEIF(X4:AB15,"&lt;&gt;0",X4:AB15),0)</f>
        <v>0</v>
      </c>
    </row>
    <row r="4" spans="1:29" ht="18.600000000000001" customHeight="1" x14ac:dyDescent="0.25">
      <c r="A4" s="167">
        <v>1</v>
      </c>
      <c r="B4" s="564" t="str">
        <f>'1. Gestión comercial'!B3</f>
        <v>Quién se comunica directamente con los clientes</v>
      </c>
      <c r="C4" s="564"/>
      <c r="D4" s="564"/>
      <c r="E4" s="564"/>
      <c r="F4" s="564"/>
      <c r="G4" s="564"/>
      <c r="H4" s="565"/>
      <c r="I4" s="372">
        <f>IF('1. Gestión comercial'!E$3&lt;&gt;"",'1. Gestión comercial'!E$2,0)</f>
        <v>0</v>
      </c>
      <c r="J4" s="372">
        <f>IF('1. Gestión comercial'!F$3&lt;&gt;"",'1. Gestión comercial'!F$2,0)</f>
        <v>0</v>
      </c>
      <c r="K4" s="372">
        <f>IF('1. Gestión comercial'!G$3&lt;&gt;"",'1. Gestión comercial'!G$2,0)</f>
        <v>0</v>
      </c>
      <c r="L4" s="372">
        <f>IF('1. Gestión comercial'!H$3&lt;&gt;"",'1. Gestión comercial'!H$2,0)</f>
        <v>0</v>
      </c>
      <c r="M4" s="372">
        <f>IF('1. Gestión comercial'!I$3&lt;&gt;"",'1. Gestión comercial'!I$2,0)</f>
        <v>0</v>
      </c>
      <c r="N4" s="386"/>
      <c r="P4" s="167">
        <v>1</v>
      </c>
      <c r="Q4" s="564" t="str">
        <f>'4. Eficiencia Energética'!B3</f>
        <v>Proporción consumo de energía - PCP</v>
      </c>
      <c r="R4" s="564"/>
      <c r="S4" s="564"/>
      <c r="T4" s="564"/>
      <c r="U4" s="564"/>
      <c r="V4" s="564"/>
      <c r="W4" s="565"/>
      <c r="X4" s="231">
        <f>IF('4. Eficiencia Energética'!E$3&lt;&gt;"",'4. Eficiencia Energética'!E$2,0)</f>
        <v>0</v>
      </c>
      <c r="Y4" s="221">
        <f>IF('4. Eficiencia Energética'!F$3&lt;&gt;"",'4. Eficiencia Energética'!F$2,0)</f>
        <v>0</v>
      </c>
      <c r="Z4" s="221">
        <f>IF('4. Eficiencia Energética'!G$3&lt;&gt;"",'4. Eficiencia Energética'!G$2,0)</f>
        <v>0</v>
      </c>
      <c r="AA4" s="221">
        <f>IF('4. Eficiencia Energética'!H$3&lt;&gt;"",'4. Eficiencia Energética'!H$2,0)</f>
        <v>0</v>
      </c>
      <c r="AB4" s="222">
        <f>IF('4. Eficiencia Energética'!I$3&lt;&gt;"",'4. Eficiencia Energética'!I$2,0)</f>
        <v>0</v>
      </c>
      <c r="AC4" s="386"/>
    </row>
    <row r="5" spans="1:29" ht="18.600000000000001" customHeight="1" x14ac:dyDescent="0.25">
      <c r="A5" s="167">
        <v>2</v>
      </c>
      <c r="B5" s="564" t="str">
        <f>'1. Gestión comercial'!B5</f>
        <v>Cómo se fijan los precios</v>
      </c>
      <c r="C5" s="564"/>
      <c r="D5" s="564"/>
      <c r="E5" s="564"/>
      <c r="F5" s="564"/>
      <c r="G5" s="564"/>
      <c r="H5" s="565"/>
      <c r="I5" s="372">
        <f>IF('1. Gestión comercial'!E$5&lt;&gt;"",'1. Gestión comercial'!E$2,0)</f>
        <v>0</v>
      </c>
      <c r="J5" s="372">
        <f>IF('1. Gestión comercial'!F$5&lt;&gt;"",'1. Gestión comercial'!F$2,0)</f>
        <v>0</v>
      </c>
      <c r="K5" s="372">
        <f>IF('1. Gestión comercial'!G$5&lt;&gt;"",'1. Gestión comercial'!G$2,0)</f>
        <v>0</v>
      </c>
      <c r="L5" s="372">
        <f>IF('1. Gestión comercial'!H$5&lt;&gt;"",'1. Gestión comercial'!H$2,0)</f>
        <v>0</v>
      </c>
      <c r="M5" s="372">
        <f>IF('1. Gestión comercial'!I$5&lt;&gt;"",'1. Gestión comercial'!I$2,0)</f>
        <v>0</v>
      </c>
      <c r="N5" s="386"/>
      <c r="P5" s="167">
        <v>2</v>
      </c>
      <c r="Q5" s="560" t="str">
        <f>'4. Eficiencia Energética'!B5</f>
        <v>Gestión de los equipos de alto consumo energético</v>
      </c>
      <c r="R5" s="560"/>
      <c r="S5" s="560"/>
      <c r="T5" s="560"/>
      <c r="U5" s="560"/>
      <c r="V5" s="560"/>
      <c r="W5" s="556"/>
      <c r="X5" s="231">
        <f>IF('4. Eficiencia Energética'!E$5="NA","NA",IF('4. Eficiencia Energética'!E$5&lt;&gt;"",'4. Eficiencia Energética'!E$2,0))</f>
        <v>0</v>
      </c>
      <c r="Y5" s="231">
        <f>IF('4. Eficiencia Energética'!F$5="NA","NA",IF('4. Eficiencia Energética'!F$5&lt;&gt;"",'4. Eficiencia Energética'!F$2,0))</f>
        <v>0</v>
      </c>
      <c r="Z5" s="231">
        <f>IF('4. Eficiencia Energética'!G$5="NA","NA",IF('4. Eficiencia Energética'!G$5&lt;&gt;"",'4. Eficiencia Energética'!G$2,0))</f>
        <v>0</v>
      </c>
      <c r="AA5" s="231">
        <f>IF('4. Eficiencia Energética'!H$5="NA","NA",IF('4. Eficiencia Energética'!H$5&lt;&gt;"",'4. Eficiencia Energética'!H$2,0))</f>
        <v>0</v>
      </c>
      <c r="AB5" s="231">
        <f>IF('4. Eficiencia Energética'!I$5="NA","NA",IF('4. Eficiencia Energética'!I$5&lt;&gt;"",'4. Eficiencia Energética'!I$2,0))</f>
        <v>0</v>
      </c>
      <c r="AC5" s="386" t="s">
        <v>695</v>
      </c>
    </row>
    <row r="6" spans="1:29" ht="18.600000000000001" customHeight="1" x14ac:dyDescent="0.25">
      <c r="A6" s="167">
        <v>3</v>
      </c>
      <c r="B6" s="596" t="str">
        <f>'1. Gestión comercial'!B7</f>
        <v>Crecimiento de las ventas</v>
      </c>
      <c r="C6" s="596"/>
      <c r="D6" s="596"/>
      <c r="E6" s="596"/>
      <c r="F6" s="596"/>
      <c r="G6" s="596"/>
      <c r="H6" s="597"/>
      <c r="I6" s="372">
        <f>IF('1. Gestión comercial'!E$14&lt;&gt;"",'1. Gestión comercial'!E$2,0)</f>
        <v>0</v>
      </c>
      <c r="J6" s="372">
        <f>IF('1. Gestión comercial'!F$14&lt;&gt;"",'1. Gestión comercial'!F$2,0)</f>
        <v>0</v>
      </c>
      <c r="K6" s="372">
        <f>IF('1. Gestión comercial'!G$14&lt;&gt;"",'1. Gestión comercial'!G$2,0)</f>
        <v>0</v>
      </c>
      <c r="L6" s="372">
        <f>IF('1. Gestión comercial'!H$14&lt;&gt;"",'1. Gestión comercial'!H$2,0)</f>
        <v>0</v>
      </c>
      <c r="M6" s="372">
        <f>IF('1. Gestión comercial'!I$14&lt;&gt;"",'1. Gestión comercial'!I$2,0)</f>
        <v>0</v>
      </c>
      <c r="N6" s="386"/>
      <c r="P6" s="167">
        <v>3</v>
      </c>
      <c r="Q6" s="564" t="str">
        <f>'4. Eficiencia Energética'!B7</f>
        <v>Emisiones CO2</v>
      </c>
      <c r="R6" s="564"/>
      <c r="S6" s="564"/>
      <c r="T6" s="564"/>
      <c r="U6" s="564"/>
      <c r="V6" s="564"/>
      <c r="W6" s="565"/>
      <c r="X6" s="231">
        <f>IF('4. Eficiencia Energética'!E$7&lt;&gt;"",'4. Eficiencia Energética'!E$2,0)</f>
        <v>0</v>
      </c>
      <c r="Y6" s="221">
        <f>IF('4. Eficiencia Energética'!F$7&lt;&gt;"",'4. Eficiencia Energética'!F$2,0)</f>
        <v>0</v>
      </c>
      <c r="Z6" s="221">
        <f>IF('4. Eficiencia Energética'!G$7&lt;&gt;"",'4. Eficiencia Energética'!G$2,0)</f>
        <v>0</v>
      </c>
      <c r="AA6" s="221">
        <f>IF('4. Eficiencia Energética'!H$7&lt;&gt;"",'4. Eficiencia Energética'!H$2,0)</f>
        <v>0</v>
      </c>
      <c r="AB6" s="222">
        <f>IF('4. Eficiencia Energética'!I$7&lt;&gt;"",'4. Eficiencia Energética'!I$2,0)</f>
        <v>0</v>
      </c>
      <c r="AC6" s="386"/>
    </row>
    <row r="7" spans="1:29" ht="18.600000000000001" customHeight="1" x14ac:dyDescent="0.25">
      <c r="A7" s="167">
        <v>4</v>
      </c>
      <c r="B7" s="564" t="str">
        <f>'1. Gestión comercial'!B16</f>
        <v>Nivel de Servicio.
 Pedido perfecto</v>
      </c>
      <c r="C7" s="564"/>
      <c r="D7" s="564"/>
      <c r="E7" s="564"/>
      <c r="F7" s="564"/>
      <c r="G7" s="564"/>
      <c r="H7" s="565"/>
      <c r="I7" s="372">
        <f>IF('1. Gestión comercial'!E$16&lt;&gt;"",'1. Gestión comercial'!E$2,0)</f>
        <v>0</v>
      </c>
      <c r="J7" s="372">
        <f>IF('1. Gestión comercial'!F$16&lt;&gt;"",'1. Gestión comercial'!F$2,0)</f>
        <v>0</v>
      </c>
      <c r="K7" s="372">
        <f>IF('1. Gestión comercial'!G$16&lt;&gt;"",'1. Gestión comercial'!G$2,0)</f>
        <v>0</v>
      </c>
      <c r="L7" s="372">
        <f>IF('1. Gestión comercial'!H$16&lt;&gt;"",'1. Gestión comercial'!H$2,0)</f>
        <v>0</v>
      </c>
      <c r="M7" s="372">
        <f>IF('1. Gestión comercial'!I$16&lt;&gt;"",'1. Gestión comercial'!I$2,0)</f>
        <v>0</v>
      </c>
      <c r="N7" s="386"/>
      <c r="P7" s="167">
        <v>4</v>
      </c>
      <c r="Q7" s="564" t="str">
        <f>'4. Eficiencia Energética'!B9</f>
        <v>Compromiso con la Eficiencia Energética EEn.</v>
      </c>
      <c r="R7" s="564"/>
      <c r="S7" s="564"/>
      <c r="T7" s="564"/>
      <c r="U7" s="564"/>
      <c r="V7" s="564"/>
      <c r="W7" s="565"/>
      <c r="X7" s="221">
        <f>IF('4. Eficiencia Energética'!E$9&lt;&gt;"",'4. Eficiencia Energética'!E$2,0)</f>
        <v>0</v>
      </c>
      <c r="Y7" s="221">
        <f>IF('4. Eficiencia Energética'!F$9&lt;&gt;"",'4. Eficiencia Energética'!F$2,0)</f>
        <v>0</v>
      </c>
      <c r="Z7" s="221">
        <f>IF('4. Eficiencia Energética'!G$9&lt;&gt;"",'4. Eficiencia Energética'!G$2,0)</f>
        <v>0</v>
      </c>
      <c r="AA7" s="221">
        <f>IF('4. Eficiencia Energética'!H$9&lt;&gt;"",'4. Eficiencia Energética'!H$2,0)</f>
        <v>0</v>
      </c>
      <c r="AB7" s="222">
        <f>IF('4. Eficiencia Energética'!I$9&lt;&gt;"",'4. Eficiencia Energética'!I$2,0)</f>
        <v>0</v>
      </c>
      <c r="AC7" s="386"/>
    </row>
    <row r="8" spans="1:29" ht="18.600000000000001" customHeight="1" x14ac:dyDescent="0.25">
      <c r="A8" s="167">
        <v>5</v>
      </c>
      <c r="B8" s="564" t="str">
        <f>'1. Gestión comercial'!B18</f>
        <v>Costos de improductividad /  No calidad</v>
      </c>
      <c r="C8" s="564"/>
      <c r="D8" s="564"/>
      <c r="E8" s="564"/>
      <c r="F8" s="564"/>
      <c r="G8" s="564"/>
      <c r="H8" s="565"/>
      <c r="I8" s="372">
        <f>IF('1. Gestión comercial'!E$18&lt;&gt;"",'1. Gestión comercial'!E$2,0)</f>
        <v>0</v>
      </c>
      <c r="J8" s="372">
        <f>IF('1. Gestión comercial'!F$18&lt;&gt;"",'1. Gestión comercial'!F$2,0)</f>
        <v>0</v>
      </c>
      <c r="K8" s="372">
        <f>IF('1. Gestión comercial'!G$18&lt;&gt;"",'1. Gestión comercial'!G$2,0)</f>
        <v>0</v>
      </c>
      <c r="L8" s="372">
        <f>IF('1. Gestión comercial'!H$18&lt;&gt;"",'1. Gestión comercial'!H$2,0)</f>
        <v>0</v>
      </c>
      <c r="M8" s="372">
        <f>IF('1. Gestión comercial'!I$18&lt;&gt;"",'1. Gestión comercial'!I$2,0)</f>
        <v>0</v>
      </c>
      <c r="N8" s="386"/>
      <c r="P8" s="167">
        <v>5</v>
      </c>
      <c r="Q8" s="564" t="str">
        <f>'4. Eficiencia Energética'!B11</f>
        <v>Política energética</v>
      </c>
      <c r="R8" s="564"/>
      <c r="S8" s="564"/>
      <c r="T8" s="564"/>
      <c r="U8" s="564"/>
      <c r="V8" s="564"/>
      <c r="W8" s="565"/>
      <c r="X8" s="231">
        <f>IF('4. Eficiencia Energética'!E$11&lt;&gt;"",'4. Eficiencia Energética'!E$2,0)</f>
        <v>0</v>
      </c>
      <c r="Y8" s="221">
        <f>IF('4. Eficiencia Energética'!F$11&lt;&gt;"",'4. Eficiencia Energética'!F$2,0)</f>
        <v>0</v>
      </c>
      <c r="Z8" s="221">
        <f>IF('4. Eficiencia Energética'!G$11&lt;&gt;"",'4. Eficiencia Energética'!G$2,0)</f>
        <v>0</v>
      </c>
      <c r="AA8" s="221">
        <f>IF('4. Eficiencia Energética'!H$11&lt;&gt;"",'4. Eficiencia Energética'!H$2,0)</f>
        <v>0</v>
      </c>
      <c r="AB8" s="222">
        <f>IF('4. Eficiencia Energética'!I$11&lt;&gt;"",'4. Eficiencia Energética'!I$2,0)</f>
        <v>0</v>
      </c>
      <c r="AC8" s="386"/>
    </row>
    <row r="9" spans="1:29" ht="18.600000000000001" customHeight="1" x14ac:dyDescent="0.25">
      <c r="A9" s="167">
        <v>6</v>
      </c>
      <c r="B9" s="564" t="str">
        <f>'1. Gestión comercial'!B20</f>
        <v>Rentabilidad por cliente</v>
      </c>
      <c r="C9" s="564"/>
      <c r="D9" s="564"/>
      <c r="E9" s="564"/>
      <c r="F9" s="564"/>
      <c r="G9" s="564"/>
      <c r="H9" s="565"/>
      <c r="I9" s="372">
        <f>IF('1. Gestión comercial'!E$20&lt;&gt;"",'1. Gestión comercial'!E$2,0)</f>
        <v>0</v>
      </c>
      <c r="J9" s="372">
        <f>IF('1. Gestión comercial'!F$20&lt;&gt;"",'1. Gestión comercial'!F$2,0)</f>
        <v>0</v>
      </c>
      <c r="K9" s="372">
        <f>IF('1. Gestión comercial'!G$20&lt;&gt;"",'1. Gestión comercial'!G$2,0)</f>
        <v>0</v>
      </c>
      <c r="L9" s="372">
        <f>IF('1. Gestión comercial'!H$20&lt;&gt;"",'1. Gestión comercial'!H$2,0)</f>
        <v>0</v>
      </c>
      <c r="M9" s="372">
        <f>IF('1. Gestión comercial'!I$20&lt;&gt;"",'1. Gestión comercial'!I$2,0)</f>
        <v>0</v>
      </c>
      <c r="N9" s="386"/>
      <c r="P9" s="167">
        <v>6</v>
      </c>
      <c r="Q9" s="564" t="str">
        <f>'4. Eficiencia Energética'!B13</f>
        <v>Participación</v>
      </c>
      <c r="R9" s="564"/>
      <c r="S9" s="564"/>
      <c r="T9" s="564"/>
      <c r="U9" s="564"/>
      <c r="V9" s="564"/>
      <c r="W9" s="565"/>
      <c r="X9" s="231">
        <f>IF('4. Eficiencia Energética'!E$13&lt;&gt;"",'4. Eficiencia Energética'!E$2,0)</f>
        <v>0</v>
      </c>
      <c r="Y9" s="221">
        <f>IF('4. Eficiencia Energética'!F$13&lt;&gt;"",'4. Eficiencia Energética'!F$2,0)</f>
        <v>0</v>
      </c>
      <c r="Z9" s="221">
        <f>IF('4. Eficiencia Energética'!G$13&lt;&gt;"",'4. Eficiencia Energética'!G$2,0)</f>
        <v>0</v>
      </c>
      <c r="AA9" s="221">
        <f>IF('4. Eficiencia Energética'!H$13&lt;&gt;"",'4. Eficiencia Energética'!H$2,0)</f>
        <v>0</v>
      </c>
      <c r="AB9" s="222">
        <f>IF('4. Eficiencia Energética'!I$13&lt;&gt;"",'4. Eficiencia Energética'!I$2,0)</f>
        <v>0</v>
      </c>
      <c r="AC9" s="386"/>
    </row>
    <row r="10" spans="1:29" ht="18.600000000000001" customHeight="1" x14ac:dyDescent="0.25">
      <c r="A10" s="167">
        <v>7</v>
      </c>
      <c r="B10" s="602" t="str">
        <f>'1. Gestión comercial'!B22</f>
        <v>Valor generado por los clientes</v>
      </c>
      <c r="C10" s="602"/>
      <c r="D10" s="602"/>
      <c r="E10" s="602"/>
      <c r="F10" s="602"/>
      <c r="G10" s="602"/>
      <c r="H10" s="603"/>
      <c r="I10" s="372">
        <f>IF('1. Gestión comercial'!E$22&lt;&gt;"",'1. Gestión comercial'!E$2,0)</f>
        <v>0</v>
      </c>
      <c r="J10" s="372">
        <f>IF('1. Gestión comercial'!F$22&lt;&gt;"",'1. Gestión comercial'!F$2,0)</f>
        <v>0</v>
      </c>
      <c r="K10" s="372">
        <f>IF('1. Gestión comercial'!G$22&lt;&gt;"",'1. Gestión comercial'!G$2,0)</f>
        <v>0</v>
      </c>
      <c r="L10" s="372">
        <f>IF('1. Gestión comercial'!H$22&lt;&gt;"",'1. Gestión comercial'!H$2,0)</f>
        <v>0</v>
      </c>
      <c r="M10" s="372">
        <f>IF('1. Gestión comercial'!I$22&lt;&gt;"",'1. Gestión comercial'!I$2,0)</f>
        <v>0</v>
      </c>
      <c r="N10" s="386"/>
      <c r="P10" s="167">
        <v>7</v>
      </c>
      <c r="Q10" s="564" t="str">
        <f>'4. Eficiencia Energética'!B15</f>
        <v>Documentación y análisis</v>
      </c>
      <c r="R10" s="564"/>
      <c r="S10" s="564"/>
      <c r="T10" s="564"/>
      <c r="U10" s="564"/>
      <c r="V10" s="564"/>
      <c r="W10" s="565"/>
      <c r="X10" s="231">
        <f>IF('4. Eficiencia Energética'!E$15&lt;&gt;"",'4. Eficiencia Energética'!E$2,0)</f>
        <v>0</v>
      </c>
      <c r="Y10" s="221">
        <f>IF('4. Eficiencia Energética'!F$15&lt;&gt;"",'4. Eficiencia Energética'!F$2,0)</f>
        <v>0</v>
      </c>
      <c r="Z10" s="221">
        <f>IF('4. Eficiencia Energética'!G$15&lt;&gt;"",'4. Eficiencia Energética'!G$2,0)</f>
        <v>0</v>
      </c>
      <c r="AA10" s="221">
        <f>IF('4. Eficiencia Energética'!H$15&lt;&gt;"",'4. Eficiencia Energética'!H$2,0)</f>
        <v>0</v>
      </c>
      <c r="AB10" s="222">
        <f>IF('4. Eficiencia Energética'!I$15&lt;&gt;"",'4. Eficiencia Energética'!I$2,0)</f>
        <v>0</v>
      </c>
      <c r="AC10" s="386"/>
    </row>
    <row r="11" spans="1:29" ht="18.600000000000001" customHeight="1" x14ac:dyDescent="0.25">
      <c r="A11" s="303" t="s">
        <v>129</v>
      </c>
      <c r="B11" s="554" t="s">
        <v>613</v>
      </c>
      <c r="C11" s="554"/>
      <c r="D11" s="554"/>
      <c r="E11" s="554"/>
      <c r="F11" s="554"/>
      <c r="G11" s="554"/>
      <c r="H11" s="555"/>
      <c r="I11" s="376"/>
      <c r="J11" s="304"/>
      <c r="K11" s="304"/>
      <c r="L11" s="304"/>
      <c r="M11" s="394"/>
      <c r="N11" s="387" t="e">
        <f>AVERAGEIFS(N12:N33,N12:N33,"&lt;&gt;0")</f>
        <v>#DIV/0!</v>
      </c>
      <c r="P11" s="167">
        <v>8</v>
      </c>
      <c r="Q11" s="564" t="str">
        <f>'4. Eficiencia Energética'!B17</f>
        <v>Valoración técnica y referenciación con mejores practicas (Best Practices y Benchmarking)</v>
      </c>
      <c r="R11" s="564"/>
      <c r="S11" s="564"/>
      <c r="T11" s="564"/>
      <c r="U11" s="564"/>
      <c r="V11" s="564"/>
      <c r="W11" s="565"/>
      <c r="X11" s="231">
        <f>IF('4. Eficiencia Energética'!E$17&lt;&gt;"",'4. Eficiencia Energética'!E$2,0)</f>
        <v>0</v>
      </c>
      <c r="Y11" s="221">
        <f>IF('4. Eficiencia Energética'!F$17&lt;&gt;"",'4. Eficiencia Energética'!F$2,0)</f>
        <v>0</v>
      </c>
      <c r="Z11" s="221">
        <f>IF('4. Eficiencia Energética'!G$17&lt;&gt;"",'4. Eficiencia Energética'!G$2,0)</f>
        <v>0</v>
      </c>
      <c r="AA11" s="221">
        <f>IF('4. Eficiencia Energética'!H$17&lt;&gt;"",'4. Eficiencia Energética'!H$2,0)</f>
        <v>0</v>
      </c>
      <c r="AB11" s="222">
        <f>IF('4. Eficiencia Energética'!I$17&lt;&gt;"",'4. Eficiencia Energética'!I$2,0)</f>
        <v>0</v>
      </c>
      <c r="AC11" s="386"/>
    </row>
    <row r="12" spans="1:29" ht="18.600000000000001" customHeight="1" x14ac:dyDescent="0.25">
      <c r="A12" s="256" t="s">
        <v>183</v>
      </c>
      <c r="B12" s="591" t="s">
        <v>614</v>
      </c>
      <c r="C12" s="592"/>
      <c r="D12" s="592"/>
      <c r="E12" s="592"/>
      <c r="F12" s="592"/>
      <c r="G12" s="592"/>
      <c r="H12" s="593"/>
      <c r="I12" s="395"/>
      <c r="J12" s="257"/>
      <c r="K12" s="257"/>
      <c r="L12" s="257"/>
      <c r="M12" s="396"/>
      <c r="N12" s="388">
        <f>IFERROR(AVERAGEIF(I13:M20,"&lt;&gt;0",I13:M20),0)</f>
        <v>0</v>
      </c>
      <c r="P12" s="167">
        <v>9</v>
      </c>
      <c r="Q12" s="564" t="str">
        <f>'4. Eficiencia Energética'!B19</f>
        <v>Objetivos y metas de desempeño</v>
      </c>
      <c r="R12" s="564"/>
      <c r="S12" s="564"/>
      <c r="T12" s="564"/>
      <c r="U12" s="564"/>
      <c r="V12" s="564"/>
      <c r="W12" s="565"/>
      <c r="X12" s="231">
        <f>IF('4. Eficiencia Energética'!E$19&lt;&gt;"",'4. Eficiencia Energética'!E$2,0)</f>
        <v>0</v>
      </c>
      <c r="Y12" s="221">
        <f>IF('4. Eficiencia Energética'!F$19&lt;&gt;"",'4. Eficiencia Energética'!F$2,0)</f>
        <v>0</v>
      </c>
      <c r="Z12" s="221">
        <f>IF('4. Eficiencia Energética'!G$19&lt;&gt;"",'4. Eficiencia Energética'!G$2,0)</f>
        <v>0</v>
      </c>
      <c r="AA12" s="221">
        <f>IF('4. Eficiencia Energética'!H$19&lt;&gt;"",'4. Eficiencia Energética'!H$2,0)</f>
        <v>0</v>
      </c>
      <c r="AB12" s="222">
        <f>IF('4. Eficiencia Energética'!I$19&lt;&gt;"",'4. Eficiencia Energética'!I$2,0)</f>
        <v>0</v>
      </c>
      <c r="AC12" s="386"/>
    </row>
    <row r="13" spans="1:29" ht="18.600000000000001" customHeight="1" x14ac:dyDescent="0.25">
      <c r="A13" s="167">
        <v>1</v>
      </c>
      <c r="B13" s="572" t="str">
        <f>'2. Productividad Operacional'!B4</f>
        <v>Tiempo de Ciclo</v>
      </c>
      <c r="C13" s="572"/>
      <c r="D13" s="572"/>
      <c r="E13" s="572"/>
      <c r="F13" s="572"/>
      <c r="G13" s="572"/>
      <c r="H13" s="587"/>
      <c r="I13" s="372">
        <f>IF('2. Productividad Operacional'!E$4&lt;&gt;"",'2. Productividad Operacional'!E$2,0)</f>
        <v>0</v>
      </c>
      <c r="J13" s="372">
        <f>IF('2. Productividad Operacional'!F$4&lt;&gt;"",'2. Productividad Operacional'!F$2,0)</f>
        <v>0</v>
      </c>
      <c r="K13" s="372">
        <f>IF('2. Productividad Operacional'!G$4&lt;&gt;"",'2. Productividad Operacional'!G$2,0)</f>
        <v>0</v>
      </c>
      <c r="L13" s="372">
        <f>IF('2. Productividad Operacional'!H$4&lt;&gt;"",'2. Productividad Operacional'!H$2,0)</f>
        <v>0</v>
      </c>
      <c r="M13" s="372">
        <f>IF('2. Productividad Operacional'!I$4&lt;&gt;"",'2. Productividad Operacional'!I$2,0)</f>
        <v>0</v>
      </c>
      <c r="N13" s="386"/>
      <c r="P13" s="167">
        <v>10</v>
      </c>
      <c r="Q13" s="564" t="str">
        <f>'4. Eficiencia Energética'!B21</f>
        <v>Plan de Acción para el  mejoramiento</v>
      </c>
      <c r="R13" s="564"/>
      <c r="S13" s="564"/>
      <c r="T13" s="564"/>
      <c r="U13" s="564"/>
      <c r="V13" s="564"/>
      <c r="W13" s="565"/>
      <c r="X13" s="231">
        <f>IF('4. Eficiencia Energética'!E$21&lt;&gt;"",'4. Eficiencia Energética'!E$2,0)</f>
        <v>0</v>
      </c>
      <c r="Y13" s="221">
        <f>IF('4. Eficiencia Energética'!F$21&lt;&gt;"",'4. Eficiencia Energética'!F$2,0)</f>
        <v>0</v>
      </c>
      <c r="Z13" s="221">
        <f>IF('4. Eficiencia Energética'!G$21&lt;&gt;"",'4. Eficiencia Energética'!G$2,0)</f>
        <v>0</v>
      </c>
      <c r="AA13" s="221">
        <f>IF('4. Eficiencia Energética'!H$21&lt;&gt;"",'4. Eficiencia Energética'!H$2,0)</f>
        <v>0</v>
      </c>
      <c r="AB13" s="222">
        <f>IF('4. Eficiencia Energética'!I$21&lt;&gt;"",'4. Eficiencia Energética'!I$2,0)</f>
        <v>0</v>
      </c>
      <c r="AC13" s="386"/>
    </row>
    <row r="14" spans="1:29" ht="18.600000000000001" customHeight="1" x14ac:dyDescent="0.25">
      <c r="A14" s="302"/>
      <c r="B14" s="572"/>
      <c r="C14" s="572"/>
      <c r="D14" s="572"/>
      <c r="E14" s="572"/>
      <c r="F14" s="572"/>
      <c r="G14" s="572"/>
      <c r="H14" s="587"/>
      <c r="I14" s="372">
        <f>IF('2. Productividad Operacional'!E$6&lt;&gt;"",'2. Productividad Operacional'!E$2,0)</f>
        <v>0</v>
      </c>
      <c r="J14" s="372">
        <f>IF('2. Productividad Operacional'!F$6&lt;&gt;"",'2. Productividad Operacional'!F$2,0)</f>
        <v>0</v>
      </c>
      <c r="K14" s="372">
        <f>IF('2. Productividad Operacional'!G$6&lt;&gt;"",'2. Productividad Operacional'!G$2,0)</f>
        <v>0</v>
      </c>
      <c r="L14" s="372">
        <f>IF('2. Productividad Operacional'!H$6&lt;&gt;"",'2. Productividad Operacional'!H$2,0)</f>
        <v>0</v>
      </c>
      <c r="M14" s="372">
        <f>IF('2. Productividad Operacional'!I$6&lt;&gt;"",'2. Productividad Operacional'!I$2,0)</f>
        <v>0</v>
      </c>
      <c r="N14" s="389"/>
      <c r="P14" s="167">
        <v>11</v>
      </c>
      <c r="Q14" s="564" t="str">
        <f>'4. Eficiencia Energética'!B23</f>
        <v>Implementación de los Planes de Acción</v>
      </c>
      <c r="R14" s="564"/>
      <c r="S14" s="564"/>
      <c r="T14" s="564"/>
      <c r="U14" s="564"/>
      <c r="V14" s="564"/>
      <c r="W14" s="565"/>
      <c r="X14" s="231">
        <f>IF('4. Eficiencia Energética'!E$23&lt;&gt;"",'4. Eficiencia Energética'!E$2,0)</f>
        <v>0</v>
      </c>
      <c r="Y14" s="221">
        <f>IF('4. Eficiencia Energética'!F$23&lt;&gt;"",'4. Eficiencia Energética'!F$2,0)</f>
        <v>0</v>
      </c>
      <c r="Z14" s="221">
        <f>IF('4. Eficiencia Energética'!G$23&lt;&gt;"",'4. Eficiencia Energética'!G$2,0)</f>
        <v>0</v>
      </c>
      <c r="AA14" s="221">
        <f>IF('4. Eficiencia Energética'!H$23&lt;&gt;"",'4. Eficiencia Energética'!H$2,0)</f>
        <v>0</v>
      </c>
      <c r="AB14" s="222">
        <f>IF('4. Eficiencia Energética'!I$23&lt;&gt;"",'4. Eficiencia Energética'!I$2,0)</f>
        <v>0</v>
      </c>
      <c r="AC14" s="386"/>
    </row>
    <row r="15" spans="1:29" ht="18.600000000000001" customHeight="1" x14ac:dyDescent="0.25">
      <c r="A15" s="296"/>
      <c r="B15" s="572"/>
      <c r="C15" s="572"/>
      <c r="D15" s="572"/>
      <c r="E15" s="572"/>
      <c r="F15" s="572"/>
      <c r="G15" s="572"/>
      <c r="H15" s="587"/>
      <c r="I15" s="372">
        <f>IF('2. Productividad Operacional'!E$8&lt;&gt;"",'2. Productividad Operacional'!E$2,0)</f>
        <v>0</v>
      </c>
      <c r="J15" s="372">
        <f>IF('2. Productividad Operacional'!F$8&lt;&gt;"",'2. Productividad Operacional'!F$2,0)</f>
        <v>0</v>
      </c>
      <c r="K15" s="372">
        <f>IF('2. Productividad Operacional'!G$8&lt;&gt;"",'2. Productividad Operacional'!G$2,0)</f>
        <v>0</v>
      </c>
      <c r="L15" s="372">
        <f>IF('2. Productividad Operacional'!H$8&lt;&gt;"",'2. Productividad Operacional'!H$2,0)</f>
        <v>0</v>
      </c>
      <c r="M15" s="372">
        <f>IF('2. Productividad Operacional'!I$8&lt;&gt;"",'2. Productividad Operacional'!I$2,0)</f>
        <v>0</v>
      </c>
      <c r="N15" s="368"/>
      <c r="P15" s="167">
        <v>12</v>
      </c>
      <c r="Q15" s="564" t="str">
        <f>'4. Eficiencia Energética'!B25</f>
        <v>Evaluación del progreso</v>
      </c>
      <c r="R15" s="564"/>
      <c r="S15" s="564"/>
      <c r="T15" s="564"/>
      <c r="U15" s="564"/>
      <c r="V15" s="564"/>
      <c r="W15" s="565"/>
      <c r="X15" s="232">
        <f>IF('4. Eficiencia Energética'!E$25&lt;&gt;"",'4. Eficiencia Energética'!E$2,0)</f>
        <v>0</v>
      </c>
      <c r="Y15" s="223">
        <f>IF('4. Eficiencia Energética'!F$25&lt;&gt;"",'4. Eficiencia Energética'!F$2,0)</f>
        <v>0</v>
      </c>
      <c r="Z15" s="223">
        <f>IF('4. Eficiencia Energética'!G$25&lt;&gt;"",'4. Eficiencia Energética'!G$2,0)</f>
        <v>0</v>
      </c>
      <c r="AA15" s="223">
        <f>IF('4. Eficiencia Energética'!H$25&lt;&gt;"",'4. Eficiencia Energética'!H$2,0)</f>
        <v>0</v>
      </c>
      <c r="AB15" s="224">
        <f>IF('4. Eficiencia Energética'!I$25&lt;&gt;"",'4. Eficiencia Energética'!I$2,0)</f>
        <v>0</v>
      </c>
      <c r="AC15" s="400"/>
    </row>
    <row r="16" spans="1:29" ht="18.600000000000001" customHeight="1" x14ac:dyDescent="0.25">
      <c r="A16" s="299">
        <v>2</v>
      </c>
      <c r="B16" s="572" t="str">
        <f>'2. Productividad Operacional'!B10</f>
        <v xml:space="preserve">Capacidad de reducción de costos </v>
      </c>
      <c r="C16" s="572"/>
      <c r="D16" s="572"/>
      <c r="E16" s="572"/>
      <c r="F16" s="572"/>
      <c r="G16" s="572"/>
      <c r="H16" s="587"/>
      <c r="I16" s="372">
        <f>IF('2. Productividad Operacional'!E$10&lt;&gt;"",'2. Productividad Operacional'!E$2,0)</f>
        <v>0</v>
      </c>
      <c r="J16" s="372">
        <f>IF('2. Productividad Operacional'!F$10&lt;&gt;"",'2. Productividad Operacional'!F$2,0)</f>
        <v>0</v>
      </c>
      <c r="K16" s="372">
        <f>IF('2. Productividad Operacional'!G$10&lt;&gt;"",'2. Productividad Operacional'!G$2,0)</f>
        <v>0</v>
      </c>
      <c r="L16" s="372">
        <f>IF('2. Productividad Operacional'!H$10&lt;&gt;"",'2. Productividad Operacional'!H$2,0)</f>
        <v>0</v>
      </c>
      <c r="M16" s="372">
        <f>IF('2. Productividad Operacional'!I$10&lt;&gt;"",'2. Productividad Operacional'!I$2,0)</f>
        <v>0</v>
      </c>
      <c r="N16" s="390"/>
      <c r="P16" s="218" t="s">
        <v>133</v>
      </c>
      <c r="Q16" s="554" t="s">
        <v>136</v>
      </c>
      <c r="R16" s="554"/>
      <c r="S16" s="554"/>
      <c r="T16" s="554"/>
      <c r="U16" s="554"/>
      <c r="V16" s="554"/>
      <c r="W16" s="555"/>
      <c r="X16" s="407"/>
      <c r="Y16" s="225"/>
      <c r="Z16" s="225"/>
      <c r="AA16" s="225"/>
      <c r="AB16" s="375"/>
      <c r="AC16" s="401">
        <f>IFERROR(AVERAGEIF(X17:AB28,"&lt;&gt;0",X17:AB28),0)</f>
        <v>0</v>
      </c>
    </row>
    <row r="17" spans="1:29" ht="18.600000000000001" customHeight="1" x14ac:dyDescent="0.25">
      <c r="A17" s="167"/>
      <c r="B17" s="560"/>
      <c r="C17" s="560"/>
      <c r="D17" s="560"/>
      <c r="E17" s="560"/>
      <c r="F17" s="560"/>
      <c r="G17" s="560"/>
      <c r="H17" s="556"/>
      <c r="I17" s="372">
        <f>IF('2. Productividad Operacional'!E$12 ="NA","NA",IF('2. Productividad Operacional'!E$12&lt;&gt;"",'2. Productividad Operacional'!E$2,0))</f>
        <v>0</v>
      </c>
      <c r="J17" s="221">
        <f>IF('2. Productividad Operacional'!F$12 ="NA","NA",IF('2. Productividad Operacional'!F$12&lt;&gt;"",'2. Productividad Operacional'!F$2,0))</f>
        <v>0</v>
      </c>
      <c r="K17" s="221">
        <f>IF('2. Productividad Operacional'!G$12 ="NA","NA",IF('2. Productividad Operacional'!G$12&lt;&gt;"",'2. Productividad Operacional'!G$2,0))</f>
        <v>0</v>
      </c>
      <c r="L17" s="221">
        <f>IF('2. Productividad Operacional'!H$12 ="NA","NA",IF('2. Productividad Operacional'!H$12&lt;&gt;"",'2. Productividad Operacional'!H$2,0))</f>
        <v>0</v>
      </c>
      <c r="M17" s="393">
        <f>IF('2. Productividad Operacional'!I$12 ="NA","NA",IF('2. Productividad Operacional'!I$12&lt;&gt;"",'2. Productividad Operacional'!I$2,0))</f>
        <v>0</v>
      </c>
      <c r="N17" s="386"/>
      <c r="P17" s="167">
        <v>1</v>
      </c>
      <c r="Q17" s="564" t="str">
        <f>'5 Gestión de la Calidad'!B3</f>
        <v>Percepción de calidad</v>
      </c>
      <c r="R17" s="564"/>
      <c r="S17" s="564"/>
      <c r="T17" s="564"/>
      <c r="U17" s="564"/>
      <c r="V17" s="564"/>
      <c r="W17" s="565"/>
      <c r="X17" s="231">
        <f>IF('5 Gestión de la Calidad'!E$3&lt;&gt;"",'5 Gestión de la Calidad'!E$2,0)</f>
        <v>0</v>
      </c>
      <c r="Y17" s="221">
        <f>IF('5 Gestión de la Calidad'!F$3&lt;&gt;"",'5 Gestión de la Calidad'!F$2,0)</f>
        <v>0</v>
      </c>
      <c r="Z17" s="221">
        <f>IF('5 Gestión de la Calidad'!G$3&lt;&gt;"",'5 Gestión de la Calidad'!G$2,0)</f>
        <v>0</v>
      </c>
      <c r="AA17" s="221">
        <f>IF('5 Gestión de la Calidad'!H$3&lt;&gt;"",'5 Gestión de la Calidad'!H$2,0)</f>
        <v>0</v>
      </c>
      <c r="AB17" s="222">
        <f>IF('5 Gestión de la Calidad'!I$3&lt;&gt;"",'5 Gestión de la Calidad'!I$2,0)</f>
        <v>0</v>
      </c>
      <c r="AC17" s="386"/>
    </row>
    <row r="18" spans="1:29" ht="18.600000000000001" customHeight="1" x14ac:dyDescent="0.25">
      <c r="A18" s="167">
        <v>3</v>
      </c>
      <c r="B18" s="587" t="str">
        <f>'2. Productividad Operacional'!B14</f>
        <v>Nivel de variación de los costos</v>
      </c>
      <c r="C18" s="588"/>
      <c r="D18" s="588"/>
      <c r="E18" s="588"/>
      <c r="F18" s="588"/>
      <c r="G18" s="588"/>
      <c r="H18" s="589"/>
      <c r="I18" s="372">
        <f>IF('2. Productividad Operacional'!E$14&lt;&gt;"",'2. Productividad Operacional'!E$2,0)</f>
        <v>0</v>
      </c>
      <c r="J18" s="372">
        <f>IF('2. Productividad Operacional'!F$14&lt;&gt;"",'2. Productividad Operacional'!F$2,0)</f>
        <v>0</v>
      </c>
      <c r="K18" s="372">
        <f>IF('2. Productividad Operacional'!G$14&lt;&gt;"",'2. Productividad Operacional'!G$2,0)</f>
        <v>0</v>
      </c>
      <c r="L18" s="372">
        <f>IF('2. Productividad Operacional'!H$14&lt;&gt;"",'2. Productividad Operacional'!H$2,0)</f>
        <v>0</v>
      </c>
      <c r="M18" s="372">
        <f>IF('2. Productividad Operacional'!I$14&lt;&gt;"",'2. Productividad Operacional'!I$2,0)</f>
        <v>0</v>
      </c>
      <c r="N18" s="386"/>
      <c r="P18" s="167">
        <v>2</v>
      </c>
      <c r="Q18" s="564" t="str">
        <f>'5 Gestión de la Calidad'!B5</f>
        <v>Métricas de calidad</v>
      </c>
      <c r="R18" s="564"/>
      <c r="S18" s="564"/>
      <c r="T18" s="564"/>
      <c r="U18" s="564"/>
      <c r="V18" s="564"/>
      <c r="W18" s="565"/>
      <c r="X18" s="231">
        <f>IF('5 Gestión de la Calidad'!E$5&lt;&gt;"",'5 Gestión de la Calidad'!E$2,0)</f>
        <v>0</v>
      </c>
      <c r="Y18" s="221">
        <f>IF('5 Gestión de la Calidad'!F$5&lt;&gt;"",'5 Gestión de la Calidad'!F$2,0)</f>
        <v>0</v>
      </c>
      <c r="Z18" s="221">
        <f>IF('5 Gestión de la Calidad'!G$5&lt;&gt;"",'5 Gestión de la Calidad'!G$2,0)</f>
        <v>0</v>
      </c>
      <c r="AA18" s="221">
        <f>IF('5 Gestión de la Calidad'!H$5&lt;&gt;"",'5 Gestión de la Calidad'!H$2,0)</f>
        <v>0</v>
      </c>
      <c r="AB18" s="222">
        <f>IF('5 Gestión de la Calidad'!I$5&lt;&gt;"",'5 Gestión de la Calidad'!I$2,0)</f>
        <v>0</v>
      </c>
      <c r="AC18" s="386"/>
    </row>
    <row r="19" spans="1:29" ht="18.600000000000001" customHeight="1" x14ac:dyDescent="0.25">
      <c r="A19" s="167">
        <v>4</v>
      </c>
      <c r="B19" s="556" t="str">
        <f>'2. Productividad Operacional'!B16</f>
        <v>Eficiencia General de los Equipos (OEE)</v>
      </c>
      <c r="C19" s="557"/>
      <c r="D19" s="557"/>
      <c r="E19" s="557"/>
      <c r="F19" s="557"/>
      <c r="G19" s="557"/>
      <c r="H19" s="590"/>
      <c r="I19" s="372">
        <f>IF('2. Productividad Operacional'!E$16 ="NA","NA",IF('2. Productividad Operacional'!E$16&lt;&gt;"",'2. Productividad Operacional'!E$2,0))</f>
        <v>0</v>
      </c>
      <c r="J19" s="372">
        <f>IF('2. Productividad Operacional'!F$16 ="NA","NA",IF('2. Productividad Operacional'!F$16&lt;&gt;"",'2. Productividad Operacional'!F$2,0))</f>
        <v>0</v>
      </c>
      <c r="K19" s="372">
        <f>IF('2. Productividad Operacional'!G$16 ="NA","NA",IF('2. Productividad Operacional'!G$16&lt;&gt;"",'2. Productividad Operacional'!G$2,0))</f>
        <v>0</v>
      </c>
      <c r="L19" s="372">
        <f>IF('2. Productividad Operacional'!H$16 ="NA","NA",IF('2. Productividad Operacional'!H$16&lt;&gt;"",'2. Productividad Operacional'!H$2,0))</f>
        <v>0</v>
      </c>
      <c r="M19" s="372">
        <f>IF('2. Productividad Operacional'!I$16 ="NA","NA",IF('2. Productividad Operacional'!I$16&lt;&gt;"",'2. Productividad Operacional'!I$2,0))</f>
        <v>0</v>
      </c>
      <c r="N19" s="386"/>
      <c r="P19" s="167">
        <v>3</v>
      </c>
      <c r="Q19" s="564" t="str">
        <f>'5 Gestión de la Calidad'!B7</f>
        <v>Sistema de calidad</v>
      </c>
      <c r="R19" s="564"/>
      <c r="S19" s="564"/>
      <c r="T19" s="564"/>
      <c r="U19" s="564"/>
      <c r="V19" s="564"/>
      <c r="W19" s="565"/>
      <c r="X19" s="231">
        <f>IF('5 Gestión de la Calidad'!E$7&lt;&gt;"",'5 Gestión de la Calidad'!E$2,0)</f>
        <v>0</v>
      </c>
      <c r="Y19" s="221">
        <f>IF('5 Gestión de la Calidad'!F$7&lt;&gt;"",'5 Gestión de la Calidad'!F$2,0)</f>
        <v>0</v>
      </c>
      <c r="Z19" s="221">
        <f>IF('5 Gestión de la Calidad'!G$7&lt;&gt;"",'5 Gestión de la Calidad'!G$2,0)</f>
        <v>0</v>
      </c>
      <c r="AA19" s="221">
        <f>IF('5 Gestión de la Calidad'!H$7&lt;&gt;"",'5 Gestión de la Calidad'!H$2,0)</f>
        <v>0</v>
      </c>
      <c r="AB19" s="222">
        <f>IF('5 Gestión de la Calidad'!I$7&lt;&gt;"",'5 Gestión de la Calidad'!I$2,0)</f>
        <v>0</v>
      </c>
      <c r="AC19" s="386"/>
    </row>
    <row r="20" spans="1:29" ht="18.600000000000001" customHeight="1" x14ac:dyDescent="0.25">
      <c r="A20" s="167">
        <v>5</v>
      </c>
      <c r="B20" s="587" t="str">
        <f>'2. Productividad Operacional'!B18</f>
        <v>Con qué frecuencia se celebran Eventos Kaizen</v>
      </c>
      <c r="C20" s="588"/>
      <c r="D20" s="588"/>
      <c r="E20" s="588"/>
      <c r="F20" s="588"/>
      <c r="G20" s="588"/>
      <c r="H20" s="589"/>
      <c r="I20" s="372">
        <f>IF('2. Productividad Operacional'!E$18&lt;&gt;"",'2. Productividad Operacional'!E$2,0)</f>
        <v>0</v>
      </c>
      <c r="J20" s="372">
        <f>IF('2. Productividad Operacional'!F$18&lt;&gt;"",'2. Productividad Operacional'!F$2,0)</f>
        <v>0</v>
      </c>
      <c r="K20" s="372">
        <f>IF('2. Productividad Operacional'!G$18&lt;&gt;"",'2. Productividad Operacional'!G$2,0)</f>
        <v>0</v>
      </c>
      <c r="L20" s="372">
        <f>IF('2. Productividad Operacional'!H$18&lt;&gt;"",'2. Productividad Operacional'!H$2,0)</f>
        <v>0</v>
      </c>
      <c r="M20" s="372">
        <f>IF('2. Productividad Operacional'!I$18&lt;&gt;"",'2. Productividad Operacional'!I$2,0)</f>
        <v>0</v>
      </c>
      <c r="N20" s="386"/>
      <c r="P20" s="167">
        <v>4</v>
      </c>
      <c r="Q20" s="564" t="str">
        <f>'5 Gestión de la Calidad'!B9</f>
        <v>Formación en Control Estadístico de Procesos</v>
      </c>
      <c r="R20" s="564"/>
      <c r="S20" s="564"/>
      <c r="T20" s="564"/>
      <c r="U20" s="564"/>
      <c r="V20" s="564"/>
      <c r="W20" s="565"/>
      <c r="X20" s="231">
        <f>IF('5 Gestión de la Calidad'!E$9&lt;&gt;"",'5 Gestión de la Calidad'!E$2,0)</f>
        <v>0</v>
      </c>
      <c r="Y20" s="231">
        <f>IF('5 Gestión de la Calidad'!F$9&lt;&gt;"",'5 Gestión de la Calidad'!F$2,0)</f>
        <v>0</v>
      </c>
      <c r="Z20" s="231">
        <f>IF('5 Gestión de la Calidad'!G$9&lt;&gt;"",'5 Gestión de la Calidad'!G$2,0)</f>
        <v>0</v>
      </c>
      <c r="AA20" s="231">
        <f>IF('5 Gestión de la Calidad'!H$9&lt;&gt;"",'5 Gestión de la Calidad'!H$2,0)</f>
        <v>0</v>
      </c>
      <c r="AB20" s="231">
        <f>IF('5 Gestión de la Calidad'!I$9&lt;&gt;"",'5 Gestión de la Calidad'!I$2,0)</f>
        <v>0</v>
      </c>
      <c r="AC20" s="386"/>
    </row>
    <row r="21" spans="1:29" ht="18.600000000000001" customHeight="1" x14ac:dyDescent="0.25">
      <c r="A21" s="256" t="s">
        <v>185</v>
      </c>
      <c r="B21" s="591" t="s">
        <v>132</v>
      </c>
      <c r="C21" s="592"/>
      <c r="D21" s="592"/>
      <c r="E21" s="592"/>
      <c r="F21" s="592"/>
      <c r="G21" s="592"/>
      <c r="H21" s="593"/>
      <c r="I21" s="395"/>
      <c r="J21" s="257"/>
      <c r="K21" s="257"/>
      <c r="L21" s="257"/>
      <c r="M21" s="396"/>
      <c r="N21" s="388">
        <f>IFERROR(AVERAGEIF(I22:M22,"&lt;&gt;0",I22:M22),0)</f>
        <v>0</v>
      </c>
      <c r="P21" s="167">
        <v>5</v>
      </c>
      <c r="Q21" s="564" t="str">
        <f>'5 Gestión de la Calidad'!B11</f>
        <v>Nivel de Control</v>
      </c>
      <c r="R21" s="564"/>
      <c r="S21" s="564"/>
      <c r="T21" s="564"/>
      <c r="U21" s="564"/>
      <c r="V21" s="564"/>
      <c r="W21" s="565"/>
      <c r="X21" s="231">
        <f>IF('5 Gestión de la Calidad'!E$11&lt;&gt;"",'5 Gestión de la Calidad'!E$2,0)</f>
        <v>0</v>
      </c>
      <c r="Y21" s="231">
        <f>IF('5 Gestión de la Calidad'!F$11&lt;&gt;"",'5 Gestión de la Calidad'!F$2,0)</f>
        <v>0</v>
      </c>
      <c r="Z21" s="231">
        <f>IF('5 Gestión de la Calidad'!G$11&lt;&gt;"",'5 Gestión de la Calidad'!G$2,0)</f>
        <v>0</v>
      </c>
      <c r="AA21" s="231">
        <f>IF('5 Gestión de la Calidad'!H$11&lt;&gt;"",'5 Gestión de la Calidad'!H$2,0)</f>
        <v>0</v>
      </c>
      <c r="AB21" s="231">
        <f>IF('5 Gestión de la Calidad'!I$11&lt;&gt;"",'5 Gestión de la Calidad'!I$2,0)</f>
        <v>0</v>
      </c>
      <c r="AC21" s="386"/>
    </row>
    <row r="22" spans="1:29" ht="18.600000000000001" customHeight="1" x14ac:dyDescent="0.25">
      <c r="A22" s="167">
        <v>6</v>
      </c>
      <c r="B22" s="587" t="str">
        <f>'2. Productividad Operacional'!B21</f>
        <v>Nivel de mantenimiento  preventivo</v>
      </c>
      <c r="C22" s="588"/>
      <c r="D22" s="588"/>
      <c r="E22" s="588"/>
      <c r="F22" s="588"/>
      <c r="G22" s="588"/>
      <c r="H22" s="589"/>
      <c r="I22" s="372">
        <f>IF('2. Productividad Operacional'!E$21&lt;&gt;"",'2. Productividad Operacional'!E$2,0)</f>
        <v>0</v>
      </c>
      <c r="J22" s="372">
        <f>IF('2. Productividad Operacional'!F$21&lt;&gt;"",'2. Productividad Operacional'!F$2,0)</f>
        <v>0</v>
      </c>
      <c r="K22" s="372">
        <f>IF('2. Productividad Operacional'!G$21&lt;&gt;"",'2. Productividad Operacional'!G$2,0)</f>
        <v>0</v>
      </c>
      <c r="L22" s="372">
        <f>IF('2. Productividad Operacional'!H$21&lt;&gt;"",'2. Productividad Operacional'!H$2,0)</f>
        <v>0</v>
      </c>
      <c r="M22" s="372">
        <f>IF('2. Productividad Operacional'!I$21&lt;&gt;"",'2. Productividad Operacional'!I$2,0)</f>
        <v>0</v>
      </c>
      <c r="N22" s="386"/>
      <c r="P22" s="167">
        <v>6</v>
      </c>
      <c r="Q22" s="556" t="str">
        <f>'5 Gestión de la Calidad'!B13</f>
        <v>Nivel de defectos (Scrap)</v>
      </c>
      <c r="R22" s="557"/>
      <c r="S22" s="557"/>
      <c r="T22" s="557"/>
      <c r="U22" s="557"/>
      <c r="V22" s="557"/>
      <c r="W22" s="558"/>
      <c r="X22" s="231">
        <f>IF('5 Gestión de la Calidad'!E$13="NA","NA",IF('5 Gestión de la Calidad'!E$13&lt;&gt;"",'5 Gestión de la Calidad'!E$2,0))</f>
        <v>0</v>
      </c>
      <c r="Y22" s="231">
        <f>IF('5 Gestión de la Calidad'!F$13="NA","NA",IF('5 Gestión de la Calidad'!F$13&lt;&gt;"",'5 Gestión de la Calidad'!F$2,0))</f>
        <v>0</v>
      </c>
      <c r="Z22" s="231">
        <f>IF('5 Gestión de la Calidad'!G$13="NA","NA",IF('5 Gestión de la Calidad'!G$13&lt;&gt;"",'5 Gestión de la Calidad'!G$2,0))</f>
        <v>0</v>
      </c>
      <c r="AA22" s="231">
        <f>IF('5 Gestión de la Calidad'!H$13="NA","NA",IF('5 Gestión de la Calidad'!H$13&lt;&gt;"",'5 Gestión de la Calidad'!H$2,0))</f>
        <v>0</v>
      </c>
      <c r="AB22" s="231">
        <f>IF('5 Gestión de la Calidad'!I$13="NA","NA",IF('5 Gestión de la Calidad'!I$13&lt;&gt;"",'5 Gestión de la Calidad'!I$2,0))</f>
        <v>0</v>
      </c>
      <c r="AC22" s="386"/>
    </row>
    <row r="23" spans="1:29" ht="18.600000000000001" customHeight="1" x14ac:dyDescent="0.25">
      <c r="A23" s="256" t="s">
        <v>184</v>
      </c>
      <c r="B23" s="591" t="s">
        <v>615</v>
      </c>
      <c r="C23" s="592"/>
      <c r="D23" s="592"/>
      <c r="E23" s="592"/>
      <c r="F23" s="592"/>
      <c r="G23" s="592"/>
      <c r="H23" s="593"/>
      <c r="I23" s="395"/>
      <c r="J23" s="257"/>
      <c r="K23" s="257"/>
      <c r="L23" s="257"/>
      <c r="M23" s="396"/>
      <c r="N23" s="388">
        <f>IFERROR(AVERAGEIF(I24:M25,"&lt;&gt;0",I24:M25),0)</f>
        <v>0</v>
      </c>
      <c r="P23" s="167">
        <v>7</v>
      </c>
      <c r="Q23" s="556" t="str">
        <f>'5 Gestión de la Calidad'!B15</f>
        <v>Nivel de defectos (Scrap)</v>
      </c>
      <c r="R23" s="557"/>
      <c r="S23" s="557"/>
      <c r="T23" s="557"/>
      <c r="U23" s="557"/>
      <c r="V23" s="557"/>
      <c r="W23" s="558"/>
      <c r="X23" s="231">
        <f>IF('5 Gestión de la Calidad'!E$15="NA","NA",IF('5 Gestión de la Calidad'!E$15&lt;&gt;"",'5 Gestión de la Calidad'!E$2,0))</f>
        <v>0</v>
      </c>
      <c r="Y23" s="231">
        <f>IF('5 Gestión de la Calidad'!F$15="NA","NA",IF('5 Gestión de la Calidad'!F$15&lt;&gt;"",'5 Gestión de la Calidad'!F$2,0))</f>
        <v>0</v>
      </c>
      <c r="Z23" s="231">
        <f>IF('5 Gestión de la Calidad'!G$15="NA","NA",IF('5 Gestión de la Calidad'!G$15&lt;&gt;"",'5 Gestión de la Calidad'!G$2,0))</f>
        <v>0</v>
      </c>
      <c r="AA23" s="231">
        <f>IF('5 Gestión de la Calidad'!H$15="NA","NA",IF('5 Gestión de la Calidad'!H$15&lt;&gt;"",'5 Gestión de la Calidad'!H$2,0))</f>
        <v>0</v>
      </c>
      <c r="AB23" s="231">
        <f>IF('5 Gestión de la Calidad'!I$15="NA","NA",IF('5 Gestión de la Calidad'!I$15&lt;&gt;"",'5 Gestión de la Calidad'!I$2,0))</f>
        <v>0</v>
      </c>
      <c r="AC23" s="386"/>
    </row>
    <row r="24" spans="1:29" ht="18.600000000000001" customHeight="1" x14ac:dyDescent="0.25">
      <c r="A24" s="167">
        <v>7</v>
      </c>
      <c r="B24" s="556" t="str">
        <f>'2. Productividad Operacional'!B24</f>
        <v xml:space="preserve">Nivel de utilización del espacio de la planta y oficinas </v>
      </c>
      <c r="C24" s="557"/>
      <c r="D24" s="557"/>
      <c r="E24" s="557"/>
      <c r="F24" s="557"/>
      <c r="G24" s="557"/>
      <c r="H24" s="590"/>
      <c r="I24" s="381">
        <f>IF('2. Productividad Operacional'!E$24 ="NA","NA",IF('2. Productividad Operacional'!E$24&lt;&gt;"",'2. Productividad Operacional'!E$2,0))</f>
        <v>0</v>
      </c>
      <c r="J24" s="221">
        <f>IF('2. Productividad Operacional'!F$24 ="NA","NA",IF('2. Productividad Operacional'!F$24&lt;&gt;"",'2. Productividad Operacional'!F$2,0))</f>
        <v>0</v>
      </c>
      <c r="K24" s="221">
        <f>IF('2. Productividad Operacional'!G$24 ="NA","NA",IF('2. Productividad Operacional'!G$24&lt;&gt;"",'2. Productividad Operacional'!G$2,0))</f>
        <v>0</v>
      </c>
      <c r="L24" s="221">
        <f>IF('2. Productividad Operacional'!H$24 ="NA","NA",IF('2. Productividad Operacional'!H$24&lt;&gt;"",'2. Productividad Operacional'!H$2,0))</f>
        <v>0</v>
      </c>
      <c r="M24" s="393">
        <f>IF('2. Productividad Operacional'!I$24 ="NA","NA",IF('2. Productividad Operacional'!I$24&lt;&gt;"",'2. Productividad Operacional'!I$2,0))</f>
        <v>0</v>
      </c>
      <c r="N24" s="386"/>
      <c r="P24" s="167">
        <v>8</v>
      </c>
      <c r="Q24" s="564" t="str">
        <f>'5 Gestión de la Calidad'!B17</f>
        <v>Calidad entregada</v>
      </c>
      <c r="R24" s="564"/>
      <c r="S24" s="564"/>
      <c r="T24" s="564"/>
      <c r="U24" s="564"/>
      <c r="V24" s="564"/>
      <c r="W24" s="565"/>
      <c r="X24" s="231">
        <f>IF('5 Gestión de la Calidad'!E$17&lt;&gt;"",'5 Gestión de la Calidad'!E$2,0)</f>
        <v>0</v>
      </c>
      <c r="Y24" s="221">
        <f>IF('5 Gestión de la Calidad'!F$17&lt;&gt;"",'5 Gestión de la Calidad'!F$2,0)</f>
        <v>0</v>
      </c>
      <c r="Z24" s="221">
        <f>IF('5 Gestión de la Calidad'!G$17&lt;&gt;"",'5 Gestión de la Calidad'!G$2,0)</f>
        <v>0</v>
      </c>
      <c r="AA24" s="221">
        <f>IF('5 Gestión de la Calidad'!H$17&lt;&gt;"",'5 Gestión de la Calidad'!H$2,0)</f>
        <v>0</v>
      </c>
      <c r="AB24" s="222">
        <f>IF('5 Gestión de la Calidad'!I$17&lt;&gt;"",'5 Gestión de la Calidad'!I$2,0)</f>
        <v>0</v>
      </c>
      <c r="AC24" s="386"/>
    </row>
    <row r="25" spans="1:29" ht="18.600000000000001" customHeight="1" x14ac:dyDescent="0.25">
      <c r="A25" s="167">
        <v>8</v>
      </c>
      <c r="B25" s="587" t="str">
        <f>'2. Productividad Operacional'!B26</f>
        <v>Qué tanto se han implementado las 5S</v>
      </c>
      <c r="C25" s="588"/>
      <c r="D25" s="588"/>
      <c r="E25" s="588"/>
      <c r="F25" s="588"/>
      <c r="G25" s="588"/>
      <c r="H25" s="589"/>
      <c r="I25" s="372">
        <f>IF('2. Productividad Operacional'!E$26&lt;&gt;"",'2. Productividad Operacional'!E$2,0)</f>
        <v>0</v>
      </c>
      <c r="J25" s="372">
        <f>IF('2. Productividad Operacional'!F$26&lt;&gt;"",'2. Productividad Operacional'!F$2,0)</f>
        <v>0</v>
      </c>
      <c r="K25" s="372">
        <f>IF('2. Productividad Operacional'!G$26&lt;&gt;"",'2. Productividad Operacional'!G$2,0)</f>
        <v>0</v>
      </c>
      <c r="L25" s="372">
        <f>IF('2. Productividad Operacional'!H$26&lt;&gt;"",'2. Productividad Operacional'!H$2,0)</f>
        <v>0</v>
      </c>
      <c r="M25" s="372">
        <f>IF('2. Productividad Operacional'!I$26&lt;&gt;"",'2. Productividad Operacional'!I$2,0)</f>
        <v>0</v>
      </c>
      <c r="N25" s="386"/>
      <c r="P25" s="167">
        <v>9</v>
      </c>
      <c r="Q25" s="564" t="str">
        <f>'5 Gestión de la Calidad'!B19</f>
        <v>Certificaciones</v>
      </c>
      <c r="R25" s="564"/>
      <c r="S25" s="564"/>
      <c r="T25" s="564"/>
      <c r="U25" s="564"/>
      <c r="V25" s="564"/>
      <c r="W25" s="565"/>
      <c r="X25" s="231">
        <f>IF('5 Gestión de la Calidad'!E$19&lt;&gt;"",'5 Gestión de la Calidad'!E$2,0)</f>
        <v>0</v>
      </c>
      <c r="Y25" s="221">
        <f>IF('5 Gestión de la Calidad'!F$19&lt;&gt;"",'5 Gestión de la Calidad'!F$2,0)</f>
        <v>0</v>
      </c>
      <c r="Z25" s="221">
        <f>IF('5 Gestión de la Calidad'!G$19&lt;&gt;"",'5 Gestión de la Calidad'!G$2,0)</f>
        <v>0</v>
      </c>
      <c r="AA25" s="221">
        <f>IF('5 Gestión de la Calidad'!H$19&lt;&gt;"",'5 Gestión de la Calidad'!H$2,0)</f>
        <v>0</v>
      </c>
      <c r="AB25" s="222">
        <f>IF('5 Gestión de la Calidad'!I$19&lt;&gt;"",'5 Gestión de la Calidad'!I$2,0)</f>
        <v>0</v>
      </c>
      <c r="AC25" s="386"/>
    </row>
    <row r="26" spans="1:29" ht="18.600000000000001" customHeight="1" x14ac:dyDescent="0.25">
      <c r="A26" s="256" t="s">
        <v>186</v>
      </c>
      <c r="B26" s="591" t="s">
        <v>616</v>
      </c>
      <c r="C26" s="592"/>
      <c r="D26" s="592"/>
      <c r="E26" s="592"/>
      <c r="F26" s="592"/>
      <c r="G26" s="592"/>
      <c r="H26" s="593"/>
      <c r="I26" s="395"/>
      <c r="J26" s="257"/>
      <c r="K26" s="257"/>
      <c r="L26" s="257"/>
      <c r="M26" s="396"/>
      <c r="N26" s="388">
        <f>IFERROR(AVERAGEIF(I27:M27,"&lt;&gt;0",I27:M27),0)</f>
        <v>0</v>
      </c>
      <c r="P26" s="167">
        <v>10</v>
      </c>
      <c r="Q26" s="564" t="str">
        <f>'5 Gestión de la Calidad'!B21</f>
        <v>Indicadores de calidad</v>
      </c>
      <c r="R26" s="564"/>
      <c r="S26" s="564"/>
      <c r="T26" s="564"/>
      <c r="U26" s="564"/>
      <c r="V26" s="564"/>
      <c r="W26" s="565"/>
      <c r="X26" s="231">
        <f>IF('5 Gestión de la Calidad'!E$21&lt;&gt;"",'5 Gestión de la Calidad'!E$2,0)</f>
        <v>0</v>
      </c>
      <c r="Y26" s="221">
        <f>IF('5 Gestión de la Calidad'!F$21&lt;&gt;"",'5 Gestión de la Calidad'!F$2,0)</f>
        <v>0</v>
      </c>
      <c r="Z26" s="221">
        <f>IF('5 Gestión de la Calidad'!G$21&lt;&gt;"",'5 Gestión de la Calidad'!G$2,0)</f>
        <v>0</v>
      </c>
      <c r="AA26" s="221">
        <f>IF('5 Gestión de la Calidad'!H$21&lt;&gt;"",'5 Gestión de la Calidad'!H$2,0)</f>
        <v>0</v>
      </c>
      <c r="AB26" s="222">
        <f>IF('5 Gestión de la Calidad'!I$21&lt;&gt;"",'5 Gestión de la Calidad'!I$2,0)</f>
        <v>0</v>
      </c>
      <c r="AC26" s="386"/>
    </row>
    <row r="27" spans="1:29" ht="18.600000000000001" customHeight="1" x14ac:dyDescent="0.25">
      <c r="A27" s="299">
        <v>9</v>
      </c>
      <c r="B27" s="556" t="str">
        <f>'2. Productividad Operacional'!B29</f>
        <v>Tiempo de alistamiento</v>
      </c>
      <c r="C27" s="557"/>
      <c r="D27" s="557"/>
      <c r="E27" s="557"/>
      <c r="F27" s="557"/>
      <c r="G27" s="557"/>
      <c r="H27" s="590"/>
      <c r="I27" s="381">
        <f>IF('2. Productividad Operacional'!E$29 ="NA","NA",IF('2. Productividad Operacional'!E$29&lt;&gt;"",'2. Productividad Operacional'!E$2,0))</f>
        <v>0</v>
      </c>
      <c r="J27" s="300">
        <f>IF('2. Productividad Operacional'!F$29 ="NA","NA",IF('2. Productividad Operacional'!F$29&lt;&gt;"",'2. Productividad Operacional'!F$2,0))</f>
        <v>0</v>
      </c>
      <c r="K27" s="300">
        <f>IF('2. Productividad Operacional'!G$29 ="NA","NA",IF('2. Productividad Operacional'!G$29&lt;&gt;"",'2. Productividad Operacional'!G$2,0))</f>
        <v>0</v>
      </c>
      <c r="L27" s="300">
        <f>IF('2. Productividad Operacional'!H$29 ="NA","NA",IF('2. Productividad Operacional'!H$29&lt;&gt;"",'2. Productividad Operacional'!H$2,0))</f>
        <v>0</v>
      </c>
      <c r="M27" s="398">
        <f>IF('2. Productividad Operacional'!I$29 ="NA","NA",IF('2. Productividad Operacional'!I$29&lt;&gt;"",'2. Productividad Operacional'!I$2,0))</f>
        <v>0</v>
      </c>
      <c r="N27" s="390"/>
      <c r="P27" s="167">
        <v>11</v>
      </c>
      <c r="Q27" s="564" t="str">
        <f>'5 Gestión de la Calidad'!B23</f>
        <v>Tasa interna de mejoramiento</v>
      </c>
      <c r="R27" s="564"/>
      <c r="S27" s="564"/>
      <c r="T27" s="564"/>
      <c r="U27" s="564"/>
      <c r="V27" s="564"/>
      <c r="W27" s="565"/>
      <c r="X27" s="231">
        <f>IF('5 Gestión de la Calidad'!E$23&lt;&gt;"",'5 Gestión de la Calidad'!E$2,0)</f>
        <v>0</v>
      </c>
      <c r="Y27" s="221">
        <f>IF('5 Gestión de la Calidad'!F$23&lt;&gt;"",'5 Gestión de la Calidad'!F$2,0)</f>
        <v>0</v>
      </c>
      <c r="Z27" s="221">
        <f>IF('5 Gestión de la Calidad'!G$23&lt;&gt;"",'5 Gestión de la Calidad'!G$2,0)</f>
        <v>0</v>
      </c>
      <c r="AA27" s="221">
        <f>IF('5 Gestión de la Calidad'!H$23&lt;&gt;"",'5 Gestión de la Calidad'!H$2,0)</f>
        <v>0</v>
      </c>
      <c r="AB27" s="222">
        <f>IF('5 Gestión de la Calidad'!I$23&lt;&gt;"",'5 Gestión de la Calidad'!I$2,0)</f>
        <v>0</v>
      </c>
      <c r="AC27" s="386"/>
    </row>
    <row r="28" spans="1:29" ht="18.600000000000001" customHeight="1" x14ac:dyDescent="0.25">
      <c r="A28" s="256" t="s">
        <v>187</v>
      </c>
      <c r="B28" s="591" t="s">
        <v>501</v>
      </c>
      <c r="C28" s="592"/>
      <c r="D28" s="592"/>
      <c r="E28" s="592"/>
      <c r="F28" s="592"/>
      <c r="G28" s="592"/>
      <c r="H28" s="593"/>
      <c r="I28" s="395"/>
      <c r="J28" s="257"/>
      <c r="K28" s="257"/>
      <c r="L28" s="257"/>
      <c r="M28" s="396"/>
      <c r="N28" s="388">
        <f>IFERROR(AVERAGEIF(I29:M33,"&lt;&gt;0",I29:M33),0)</f>
        <v>0</v>
      </c>
      <c r="P28" s="167">
        <v>12</v>
      </c>
      <c r="Q28" s="556" t="str">
        <f>'5 Gestión de la Calidad'!B25</f>
        <v>Nivel de Autocontrol</v>
      </c>
      <c r="R28" s="557"/>
      <c r="S28" s="557"/>
      <c r="T28" s="557"/>
      <c r="U28" s="557"/>
      <c r="V28" s="557"/>
      <c r="W28" s="558"/>
      <c r="X28" s="231">
        <f>IF('5 Gestión de la Calidad'!E$25="NA","NA",IF('5 Gestión de la Calidad'!E$25&lt;&gt;"",'5 Gestión de la Calidad'!E$2,0))</f>
        <v>0</v>
      </c>
      <c r="Y28" s="231">
        <f>IF('5 Gestión de la Calidad'!F$25="NA","NA",IF('5 Gestión de la Calidad'!F$25&lt;&gt;"",'5 Gestión de la Calidad'!F$2,0))</f>
        <v>0</v>
      </c>
      <c r="Z28" s="231">
        <f>IF('5 Gestión de la Calidad'!G$25="NA","NA",IF('5 Gestión de la Calidad'!G$25&lt;&gt;"",'5 Gestión de la Calidad'!G$2,0))</f>
        <v>0</v>
      </c>
      <c r="AA28" s="231">
        <f>IF('5 Gestión de la Calidad'!H$25="NA","NA",IF('5 Gestión de la Calidad'!H$25&lt;&gt;"",'5 Gestión de la Calidad'!H$2,0))</f>
        <v>0</v>
      </c>
      <c r="AB28" s="231">
        <f>IF('5 Gestión de la Calidad'!I$25="NA","NA",IF('5 Gestión de la Calidad'!I$25&lt;&gt;"",'5 Gestión de la Calidad'!I$2,0))</f>
        <v>0</v>
      </c>
      <c r="AC28" s="386"/>
    </row>
    <row r="29" spans="1:29" ht="18.600000000000001" customHeight="1" x14ac:dyDescent="0.25">
      <c r="A29" s="299">
        <v>10</v>
      </c>
      <c r="B29" s="560" t="str">
        <f>'2. Productividad Operacional'!B32</f>
        <v>Nivel de rotación</v>
      </c>
      <c r="C29" s="560"/>
      <c r="D29" s="560"/>
      <c r="E29" s="560"/>
      <c r="F29" s="560"/>
      <c r="G29" s="560"/>
      <c r="H29" s="556"/>
      <c r="I29" s="381">
        <f>IF('2. Productividad Operacional'!E$32 ="NA","NA",IF('2. Productividad Operacional'!E$32&lt;&gt;"",'2. Productividad Operacional'!E$2,0))</f>
        <v>0</v>
      </c>
      <c r="J29" s="300">
        <f>IF('2. Productividad Operacional'!F$32 ="NA","NA",IF('2. Productividad Operacional'!F$32&lt;&gt;"",'2. Productividad Operacional'!F$2,0))</f>
        <v>0</v>
      </c>
      <c r="K29" s="300">
        <f>IF('2. Productividad Operacional'!G$32 ="NA","NA",IF('2. Productividad Operacional'!G$32&lt;&gt;"",'2. Productividad Operacional'!G$2,0))</f>
        <v>0</v>
      </c>
      <c r="L29" s="300">
        <f>IF('2. Productividad Operacional'!H$32 ="NA","NA",IF('2. Productividad Operacional'!H$32&lt;&gt;"",'2. Productividad Operacional'!H$2,0))</f>
        <v>0</v>
      </c>
      <c r="M29" s="398">
        <f>IF('2. Productividad Operacional'!I$32 ="NA","NA",IF('2. Productividad Operacional'!I$32&lt;&gt;"",'2. Productividad Operacional'!I$2,0))</f>
        <v>0</v>
      </c>
      <c r="N29" s="390"/>
      <c r="P29" s="303" t="s">
        <v>134</v>
      </c>
      <c r="Q29" s="554" t="s">
        <v>618</v>
      </c>
      <c r="R29" s="554"/>
      <c r="S29" s="554"/>
      <c r="T29" s="554"/>
      <c r="U29" s="554"/>
      <c r="V29" s="554"/>
      <c r="W29" s="555"/>
      <c r="X29" s="408"/>
      <c r="Y29" s="304"/>
      <c r="Z29" s="304"/>
      <c r="AA29" s="304"/>
      <c r="AB29" s="377"/>
      <c r="AC29" s="387">
        <f>IFERROR(AVERAGEIF(X30:AB41,"&lt;&gt;0",X30:AB41),0)</f>
        <v>0</v>
      </c>
    </row>
    <row r="30" spans="1:29" ht="18.600000000000001" customHeight="1" x14ac:dyDescent="0.25">
      <c r="A30" s="299">
        <v>11</v>
      </c>
      <c r="B30" s="560" t="str">
        <f>'2. Productividad Operacional'!B34</f>
        <v>Cantidad de proveedores estratégicos o aliados por tipo de materia prima</v>
      </c>
      <c r="C30" s="560"/>
      <c r="D30" s="560"/>
      <c r="E30" s="560"/>
      <c r="F30" s="560"/>
      <c r="G30" s="560"/>
      <c r="H30" s="556"/>
      <c r="I30" s="381">
        <f>IF('2. Productividad Operacional'!E$34 ="NA","NA",IF('2. Productividad Operacional'!E$34&lt;&gt;"",'2. Productividad Operacional'!E$2,0))</f>
        <v>0</v>
      </c>
      <c r="J30" s="300">
        <f>IF('2. Productividad Operacional'!F$34 ="NA","NA",IF('2. Productividad Operacional'!F$34&lt;&gt;"",'2. Productividad Operacional'!F$2,0))</f>
        <v>0</v>
      </c>
      <c r="K30" s="300">
        <f>IF('2. Productividad Operacional'!G$34 ="NA","NA",IF('2. Productividad Operacional'!G$34&lt;&gt;"",'2. Productividad Operacional'!G$2,0))</f>
        <v>0</v>
      </c>
      <c r="L30" s="300">
        <f>IF('2. Productividad Operacional'!H$34 ="NA","NA",IF('2. Productividad Operacional'!H$34&lt;&gt;"",'2. Productividad Operacional'!H$2,0))</f>
        <v>0</v>
      </c>
      <c r="M30" s="398">
        <f>IF('2. Productividad Operacional'!I$34 ="NA","NA",IF('2. Productividad Operacional'!I$34&lt;&gt;"",'2. Productividad Operacional'!I$2,0))</f>
        <v>0</v>
      </c>
      <c r="N30" s="390"/>
      <c r="P30" s="367">
        <v>1</v>
      </c>
      <c r="Q30" s="556" t="str">
        <f>'6. Desarrollo y Sofisticacion'!B3</f>
        <v>Desarrollo de nuevos productos o servicios</v>
      </c>
      <c r="R30" s="557"/>
      <c r="S30" s="557"/>
      <c r="T30" s="557"/>
      <c r="U30" s="557"/>
      <c r="V30" s="557"/>
      <c r="W30" s="558"/>
      <c r="X30" s="322">
        <f>IF('6. Desarrollo y Sofisticacion'!E$3="NA","NA",IF('6. Desarrollo y Sofisticacion'!E$3&lt;&gt;"",'6. Desarrollo y Sofisticacion'!E$2,0))</f>
        <v>0</v>
      </c>
      <c r="Y30" s="300">
        <f>IF('6. Desarrollo y Sofisticacion'!F$3="NA","NA",IF('6. Desarrollo y Sofisticacion'!F$3&lt;&gt;"",'6. Desarrollo y Sofisticacion'!F$2,0))</f>
        <v>0</v>
      </c>
      <c r="Z30" s="300">
        <f>IF('6. Desarrollo y Sofisticacion'!G$3="NA","NA",IF('6. Desarrollo y Sofisticacion'!G$3&lt;&gt;"",'6. Desarrollo y Sofisticacion'!G$2,0))</f>
        <v>0</v>
      </c>
      <c r="AA30" s="300">
        <f>IF('6. Desarrollo y Sofisticacion'!H$3="NA","NA",IF('6. Desarrollo y Sofisticacion'!H$3&lt;&gt;"",'6. Desarrollo y Sofisticacion'!H$2,0))</f>
        <v>0</v>
      </c>
      <c r="AB30" s="301">
        <f>IF('6. Desarrollo y Sofisticacion'!I$3="NA","NA",IF('6. Desarrollo y Sofisticacion'!I$3&lt;&gt;"",'6. Desarrollo y Sofisticacion'!I$2,0))</f>
        <v>0</v>
      </c>
      <c r="AC30" s="368"/>
    </row>
    <row r="31" spans="1:29" ht="18.600000000000001" customHeight="1" x14ac:dyDescent="0.25">
      <c r="A31" s="299">
        <v>12</v>
      </c>
      <c r="B31" s="560" t="str">
        <f>'2. Productividad Operacional'!B36</f>
        <v>Nivel de reabastecimiento</v>
      </c>
      <c r="C31" s="560"/>
      <c r="D31" s="560"/>
      <c r="E31" s="560"/>
      <c r="F31" s="560"/>
      <c r="G31" s="560"/>
      <c r="H31" s="556"/>
      <c r="I31" s="381">
        <f>IF('2. Productividad Operacional'!E$36 ="NA","NA",IF('2. Productividad Operacional'!E$36&lt;&gt;"",'2. Productividad Operacional'!E$2,0))</f>
        <v>0</v>
      </c>
      <c r="J31" s="300">
        <f>IF('2. Productividad Operacional'!F$36 ="NA","NA",IF('2. Productividad Operacional'!F$36&lt;&gt;"",'2. Productividad Operacional'!F$2,0))</f>
        <v>0</v>
      </c>
      <c r="K31" s="300">
        <f>IF('2. Productividad Operacional'!G$36 ="NA","NA",IF('2. Productividad Operacional'!G$36&lt;&gt;"",'2. Productividad Operacional'!G$2,0))</f>
        <v>0</v>
      </c>
      <c r="L31" s="300">
        <f>IF('2. Productividad Operacional'!H$36 ="NA","NA",IF('2. Productividad Operacional'!H$36&lt;&gt;"",'2. Productividad Operacional'!H$2,0))</f>
        <v>0</v>
      </c>
      <c r="M31" s="398">
        <f>IF('2. Productividad Operacional'!I$36 ="NA","NA",IF('2. Productividad Operacional'!I$36&lt;&gt;"",'2. Productividad Operacional'!I$2,0))</f>
        <v>0</v>
      </c>
      <c r="N31" s="390"/>
      <c r="P31" s="365"/>
      <c r="Q31" s="524"/>
      <c r="R31" s="525"/>
      <c r="S31" s="525"/>
      <c r="T31" s="525"/>
      <c r="U31" s="525"/>
      <c r="V31" s="525"/>
      <c r="W31" s="526"/>
      <c r="X31" s="231">
        <f>IF('6. Desarrollo y Sofisticacion'!E$5&lt;&gt;"",'6. Desarrollo y Sofisticacion'!E$2,0)</f>
        <v>0</v>
      </c>
      <c r="Y31" s="221">
        <f>IF('6. Desarrollo y Sofisticacion'!F$5&lt;&gt;"",'6. Desarrollo y Sofisticacion'!F$2,0)</f>
        <v>0</v>
      </c>
      <c r="Z31" s="221">
        <f>IF('6. Desarrollo y Sofisticacion'!G$5&lt;&gt;"",'6. Desarrollo y Sofisticacion'!G$2,0)</f>
        <v>0</v>
      </c>
      <c r="AA31" s="221">
        <f>IF('6. Desarrollo y Sofisticacion'!H$5&lt;&gt;"",'6. Desarrollo y Sofisticacion'!H$2,0)</f>
        <v>0</v>
      </c>
      <c r="AB31" s="222">
        <f>IF('6. Desarrollo y Sofisticacion'!I$5&lt;&gt;"",'6. Desarrollo y Sofisticacion'!I$2,0)</f>
        <v>0</v>
      </c>
      <c r="AC31" s="366"/>
    </row>
    <row r="32" spans="1:29" ht="18.600000000000001" customHeight="1" x14ac:dyDescent="0.25">
      <c r="A32" s="299">
        <v>13</v>
      </c>
      <c r="B32" s="560" t="str">
        <f>'2. Productividad Operacional'!B39</f>
        <v>Nivel del Pull System</v>
      </c>
      <c r="C32" s="560"/>
      <c r="D32" s="560"/>
      <c r="E32" s="560"/>
      <c r="F32" s="560"/>
      <c r="G32" s="560"/>
      <c r="H32" s="556"/>
      <c r="I32" s="381">
        <f>IF('2. Productividad Operacional'!E$39 ="NA","NA",IF('2. Productividad Operacional'!E$39&lt;&gt;"",'2. Productividad Operacional'!E$2,0))</f>
        <v>0</v>
      </c>
      <c r="J32" s="300">
        <f>IF('2. Productividad Operacional'!F$39 ="NA","NA",IF('2. Productividad Operacional'!F$39&lt;&gt;"",'2. Productividad Operacional'!F$2,0))</f>
        <v>0</v>
      </c>
      <c r="K32" s="300">
        <f>IF('2. Productividad Operacional'!G$39 ="NA","NA",IF('2. Productividad Operacional'!G$39&lt;&gt;"",'2. Productividad Operacional'!G$2,0))</f>
        <v>0</v>
      </c>
      <c r="L32" s="300">
        <f>IF('2. Productividad Operacional'!H$39 ="NA","NA",IF('2. Productividad Operacional'!H$39&lt;&gt;"",'2. Productividad Operacional'!H$2,0))</f>
        <v>0</v>
      </c>
      <c r="M32" s="398">
        <f>IF('2. Productividad Operacional'!I$39 ="NA","NA",IF('2. Productividad Operacional'!I$39&lt;&gt;"",'2. Productividad Operacional'!I$2,0))</f>
        <v>0</v>
      </c>
      <c r="N32" s="390"/>
      <c r="P32" s="167">
        <v>2</v>
      </c>
      <c r="Q32" s="564" t="str">
        <f>'6. Desarrollo y Sofisticacion'!B7</f>
        <v>Inversión en I+D+i 
(Investigación, desarrollo e innovación)</v>
      </c>
      <c r="R32" s="564"/>
      <c r="S32" s="564"/>
      <c r="T32" s="564"/>
      <c r="U32" s="564"/>
      <c r="V32" s="564"/>
      <c r="W32" s="565"/>
      <c r="X32" s="231">
        <f>IF('6. Desarrollo y Sofisticacion'!E$7&lt;&gt;"",'6. Desarrollo y Sofisticacion'!E$2,0)</f>
        <v>0</v>
      </c>
      <c r="Y32" s="221">
        <f>IF('6. Desarrollo y Sofisticacion'!F$7&lt;&gt;"",'6. Desarrollo y Sofisticacion'!F$2,0)</f>
        <v>0</v>
      </c>
      <c r="Z32" s="221">
        <f>IF('6. Desarrollo y Sofisticacion'!G$7&lt;&gt;"",'6. Desarrollo y Sofisticacion'!G$2,0)</f>
        <v>0</v>
      </c>
      <c r="AA32" s="221">
        <f>IF('6. Desarrollo y Sofisticacion'!H$7&lt;&gt;"",'6. Desarrollo y Sofisticacion'!H$2,0)</f>
        <v>0</v>
      </c>
      <c r="AB32" s="222">
        <f>IF('6. Desarrollo y Sofisticacion'!I$7&lt;&gt;"",'6. Desarrollo y Sofisticacion'!I$2,0)</f>
        <v>0</v>
      </c>
      <c r="AC32" s="386"/>
    </row>
    <row r="33" spans="1:29" ht="18.600000000000001" customHeight="1" x14ac:dyDescent="0.25">
      <c r="A33" s="299">
        <v>14</v>
      </c>
      <c r="B33" s="560" t="str">
        <f>'2. Productividad Operacional'!B41</f>
        <v>Frecuencia del aprovisionamiento</v>
      </c>
      <c r="C33" s="560"/>
      <c r="D33" s="560"/>
      <c r="E33" s="560"/>
      <c r="F33" s="560"/>
      <c r="G33" s="560"/>
      <c r="H33" s="556"/>
      <c r="I33" s="381">
        <f>IF('2. Productividad Operacional'!E$41 ="NA","NA",IF('2. Productividad Operacional'!E$41&lt;&gt;"",'2. Productividad Operacional'!E$2,0))</f>
        <v>0</v>
      </c>
      <c r="J33" s="300">
        <f>IF('2. Productividad Operacional'!F$41 ="NA","NA",IF('2. Productividad Operacional'!F$41&lt;&gt;"",'2. Productividad Operacional'!F$2,0))</f>
        <v>0</v>
      </c>
      <c r="K33" s="300">
        <f>IF('2. Productividad Operacional'!G$41 ="NA","NA",IF('2. Productividad Operacional'!G$41&lt;&gt;"",'2. Productividad Operacional'!G$2,0))</f>
        <v>0</v>
      </c>
      <c r="L33" s="300">
        <f>IF('2. Productividad Operacional'!H$41 ="NA","NA",IF('2. Productividad Operacional'!H$41&lt;&gt;"",'2. Productividad Operacional'!H$2,0))</f>
        <v>0</v>
      </c>
      <c r="M33" s="398">
        <f>IF('2. Productividad Operacional'!I$41 ="NA","NA",IF('2. Productividad Operacional'!I$41&lt;&gt;"",'2. Productividad Operacional'!I$2,0))</f>
        <v>0</v>
      </c>
      <c r="N33" s="390"/>
      <c r="P33" s="167">
        <v>3</v>
      </c>
      <c r="Q33" s="564" t="str">
        <f>'6. Desarrollo y Sofisticacion'!B9</f>
        <v>Portafolio de proyectos de innovación</v>
      </c>
      <c r="R33" s="564"/>
      <c r="S33" s="564"/>
      <c r="T33" s="564"/>
      <c r="U33" s="564"/>
      <c r="V33" s="564"/>
      <c r="W33" s="565"/>
      <c r="X33" s="231">
        <f>IF('6. Desarrollo y Sofisticacion'!E$9&lt;&gt;"",'6. Desarrollo y Sofisticacion'!E$2,0)</f>
        <v>0</v>
      </c>
      <c r="Y33" s="221">
        <f>IF('6. Desarrollo y Sofisticacion'!F$9&lt;&gt;"",'6. Desarrollo y Sofisticacion'!F$2,0)</f>
        <v>0</v>
      </c>
      <c r="Z33" s="221">
        <f>IF('6. Desarrollo y Sofisticacion'!G$9&lt;&gt;"",'6. Desarrollo y Sofisticacion'!G$2,0)</f>
        <v>0</v>
      </c>
      <c r="AA33" s="221">
        <f>IF('6. Desarrollo y Sofisticacion'!H$9&lt;&gt;"",'6. Desarrollo y Sofisticacion'!H$2,0)</f>
        <v>0</v>
      </c>
      <c r="AB33" s="222">
        <f>IF('6. Desarrollo y Sofisticacion'!I$9&lt;&gt;"",'6. Desarrollo y Sofisticacion'!I$2,0)</f>
        <v>0</v>
      </c>
      <c r="AC33" s="386"/>
    </row>
    <row r="34" spans="1:29" ht="18.600000000000001" customHeight="1" x14ac:dyDescent="0.25">
      <c r="A34" s="303" t="s">
        <v>130</v>
      </c>
      <c r="B34" s="554" t="s">
        <v>21</v>
      </c>
      <c r="C34" s="554"/>
      <c r="D34" s="554"/>
      <c r="E34" s="554"/>
      <c r="F34" s="554"/>
      <c r="G34" s="554"/>
      <c r="H34" s="555"/>
      <c r="I34" s="376"/>
      <c r="J34" s="304"/>
      <c r="K34" s="304"/>
      <c r="L34" s="304"/>
      <c r="M34" s="394"/>
      <c r="N34" s="387">
        <f>IFERROR(AVERAGEIF(I35:M49,"&lt;&gt;0",I35:M49),0)</f>
        <v>0</v>
      </c>
      <c r="P34" s="167">
        <v>4</v>
      </c>
      <c r="Q34" s="556" t="str">
        <f>'6. Desarrollo y Sofisticacion'!B11</f>
        <v>Propiedad intelectual y mecanismos de protección.</v>
      </c>
      <c r="R34" s="557"/>
      <c r="S34" s="557"/>
      <c r="T34" s="557"/>
      <c r="U34" s="557"/>
      <c r="V34" s="557"/>
      <c r="W34" s="558"/>
      <c r="X34" s="231">
        <f>IF('6. Desarrollo y Sofisticacion'!E$11="NA","NA",IF('6. Desarrollo y Sofisticacion'!E$11&lt;&gt;"",'6. Desarrollo y Sofisticacion'!E$2,0))</f>
        <v>0</v>
      </c>
      <c r="Y34" s="221">
        <f>IF('6. Desarrollo y Sofisticacion'!F$11="NA","NA",IF('6. Desarrollo y Sofisticacion'!F$11&lt;&gt;"",'6. Desarrollo y Sofisticacion'!F$2,0))</f>
        <v>0</v>
      </c>
      <c r="Z34" s="221">
        <f>IF('6. Desarrollo y Sofisticacion'!G$11="NA","NA",IF('6. Desarrollo y Sofisticacion'!G$11&lt;&gt;"",'6. Desarrollo y Sofisticacion'!G$2,0))</f>
        <v>0</v>
      </c>
      <c r="AA34" s="221">
        <f>IF('6. Desarrollo y Sofisticacion'!H$11="NA","NA",IF('6. Desarrollo y Sofisticacion'!H$11&lt;&gt;"",'6. Desarrollo y Sofisticacion'!H$2,0))</f>
        <v>0</v>
      </c>
      <c r="AB34" s="222">
        <f>IF('6. Desarrollo y Sofisticacion'!I$11="NA","NA",IF('6. Desarrollo y Sofisticacion'!I$11&lt;&gt;"",'6. Desarrollo y Sofisticacion'!I$2,0))</f>
        <v>0</v>
      </c>
      <c r="AC34" s="386"/>
    </row>
    <row r="35" spans="1:29" ht="18.600000000000001" customHeight="1" x14ac:dyDescent="0.25">
      <c r="A35" s="299">
        <v>1</v>
      </c>
      <c r="B35" s="574" t="str">
        <f>'3. Productividad laboral'!B3</f>
        <v>Productividad laboral</v>
      </c>
      <c r="C35" s="574"/>
      <c r="D35" s="574"/>
      <c r="E35" s="574"/>
      <c r="F35" s="574"/>
      <c r="G35" s="574"/>
      <c r="H35" s="561"/>
      <c r="I35" s="381">
        <f>IF('3. Productividad laboral'!E$3&lt;&gt;"",'3. Productividad laboral'!E$2,0)</f>
        <v>0</v>
      </c>
      <c r="J35" s="300">
        <f>IF('3. Productividad laboral'!F$3&lt;&gt;"",'3. Productividad laboral'!F$2,0)</f>
        <v>0</v>
      </c>
      <c r="K35" s="300">
        <f>IF('3. Productividad laboral'!G$3&lt;&gt;"",'3. Productividad laboral'!G$2,0)</f>
        <v>0</v>
      </c>
      <c r="L35" s="300">
        <f>IF('3. Productividad laboral'!H$3&lt;&gt;"",'3. Productividad laboral'!H$2,0)</f>
        <v>0</v>
      </c>
      <c r="M35" s="398">
        <f>IF('3. Productividad laboral'!I$3&lt;&gt;"",'3. Productividad laboral'!I$2,0)</f>
        <v>0</v>
      </c>
      <c r="N35" s="390"/>
      <c r="P35" s="167">
        <v>5</v>
      </c>
      <c r="Q35" s="564" t="str">
        <f>'6. Desarrollo y Sofisticacion'!B13</f>
        <v>Personal dedicado a I+D+i</v>
      </c>
      <c r="R35" s="564"/>
      <c r="S35" s="564"/>
      <c r="T35" s="564"/>
      <c r="U35" s="564"/>
      <c r="V35" s="564"/>
      <c r="W35" s="565"/>
      <c r="X35" s="231">
        <f>IF('6. Desarrollo y Sofisticacion'!E$13&lt;&gt;"",'6. Desarrollo y Sofisticacion'!E$2,0)</f>
        <v>0</v>
      </c>
      <c r="Y35" s="221">
        <f>IF('6. Desarrollo y Sofisticacion'!F$13&lt;&gt;"",'6. Desarrollo y Sofisticacion'!F$2,0)</f>
        <v>0</v>
      </c>
      <c r="Z35" s="221">
        <f>IF('6. Desarrollo y Sofisticacion'!G$13&lt;&gt;"",'6. Desarrollo y Sofisticacion'!G$2,0)</f>
        <v>0</v>
      </c>
      <c r="AA35" s="221">
        <f>IF('6. Desarrollo y Sofisticacion'!H$13&lt;&gt;"",'6. Desarrollo y Sofisticacion'!H$2,0)</f>
        <v>0</v>
      </c>
      <c r="AB35" s="222">
        <f>IF('6. Desarrollo y Sofisticacion'!I$13&lt;&gt;"",'6. Desarrollo y Sofisticacion'!I$2,0)</f>
        <v>0</v>
      </c>
      <c r="AC35" s="386"/>
    </row>
    <row r="36" spans="1:29" ht="18.600000000000001" customHeight="1" x14ac:dyDescent="0.25">
      <c r="A36" s="299"/>
      <c r="B36" s="574"/>
      <c r="C36" s="574"/>
      <c r="D36" s="574"/>
      <c r="E36" s="574"/>
      <c r="F36" s="574"/>
      <c r="G36" s="574"/>
      <c r="H36" s="561"/>
      <c r="I36" s="381">
        <f>IF('3. Productividad laboral'!E$5&lt;&gt;"",'3. Productividad laboral'!E$2,0)</f>
        <v>0</v>
      </c>
      <c r="J36" s="300">
        <f>IF('3. Productividad laboral'!F$5&lt;&gt;"",'3. Productividad laboral'!F$2,0)</f>
        <v>0</v>
      </c>
      <c r="K36" s="300">
        <f>IF('3. Productividad laboral'!G$5&lt;&gt;"",'3. Productividad laboral'!G$2,0)</f>
        <v>0</v>
      </c>
      <c r="L36" s="300">
        <f>IF('3. Productividad laboral'!H$5&lt;&gt;"",'3. Productividad laboral'!H$2,0)</f>
        <v>0</v>
      </c>
      <c r="M36" s="398">
        <f>IF('3. Productividad laboral'!I$5&lt;&gt;"",'3. Productividad laboral'!I$2,0)</f>
        <v>0</v>
      </c>
      <c r="N36" s="390"/>
      <c r="P36" s="167">
        <v>6</v>
      </c>
      <c r="Q36" s="564" t="str">
        <f>'6. Desarrollo y Sofisticacion'!B15</f>
        <v>Empresas derivadas de la I+D+i</v>
      </c>
      <c r="R36" s="564"/>
      <c r="S36" s="564"/>
      <c r="T36" s="564"/>
      <c r="U36" s="564"/>
      <c r="V36" s="564"/>
      <c r="W36" s="565"/>
      <c r="X36" s="231">
        <f>IF('6. Desarrollo y Sofisticacion'!E$15&lt;&gt;"",'6. Desarrollo y Sofisticacion'!E$2,0)</f>
        <v>0</v>
      </c>
      <c r="Y36" s="221">
        <f>IF('6. Desarrollo y Sofisticacion'!F$15&lt;&gt;"",'6. Desarrollo y Sofisticacion'!F$2,0)</f>
        <v>0</v>
      </c>
      <c r="Z36" s="221">
        <f>IF('6. Desarrollo y Sofisticacion'!G$15&lt;&gt;"",'6. Desarrollo y Sofisticacion'!G$2,0)</f>
        <v>0</v>
      </c>
      <c r="AA36" s="221">
        <f>IF('6. Desarrollo y Sofisticacion'!H$15&lt;&gt;"",'6. Desarrollo y Sofisticacion'!H$2,0)</f>
        <v>0</v>
      </c>
      <c r="AB36" s="222">
        <f>IF('6. Desarrollo y Sofisticacion'!I$15&lt;&gt;"",'6. Desarrollo y Sofisticacion'!I$2,0)</f>
        <v>0</v>
      </c>
      <c r="AC36" s="386"/>
    </row>
    <row r="37" spans="1:29" ht="18.600000000000001" customHeight="1" x14ac:dyDescent="0.25">
      <c r="A37" s="299">
        <v>2</v>
      </c>
      <c r="B37" s="574" t="str">
        <f>'3. Productividad laboral'!B7</f>
        <v>Participación</v>
      </c>
      <c r="C37" s="574"/>
      <c r="D37" s="574"/>
      <c r="E37" s="574"/>
      <c r="F37" s="574"/>
      <c r="G37" s="574"/>
      <c r="H37" s="561"/>
      <c r="I37" s="381">
        <f>IF('3. Productividad laboral'!E$7&lt;&gt;"",'3. Productividad laboral'!E$2,0)</f>
        <v>0</v>
      </c>
      <c r="J37" s="300">
        <f>IF('3. Productividad laboral'!F$7&lt;&gt;"",'3. Productividad laboral'!F$2,0)</f>
        <v>0</v>
      </c>
      <c r="K37" s="300">
        <f>IF('3. Productividad laboral'!G$7&lt;&gt;"",'3. Productividad laboral'!G$2,0)</f>
        <v>0</v>
      </c>
      <c r="L37" s="300">
        <f>IF('3. Productividad laboral'!H$7&lt;&gt;"",'3. Productividad laboral'!H$2,0)</f>
        <v>0</v>
      </c>
      <c r="M37" s="398">
        <f>IF('3. Productividad laboral'!I$7&lt;&gt;"",'3. Productividad laboral'!I$2,0)</f>
        <v>0</v>
      </c>
      <c r="N37" s="390"/>
      <c r="P37" s="167">
        <v>7</v>
      </c>
      <c r="Q37" s="564" t="str">
        <f>'6. Desarrollo y Sofisticacion'!B17</f>
        <v>Rentabilidad de la inversión en los nuevos productos o servicios</v>
      </c>
      <c r="R37" s="564"/>
      <c r="S37" s="564"/>
      <c r="T37" s="564"/>
      <c r="U37" s="564"/>
      <c r="V37" s="564"/>
      <c r="W37" s="565"/>
      <c r="X37" s="231">
        <f>IF('6. Desarrollo y Sofisticacion'!E$17&lt;&gt;"",'6. Desarrollo y Sofisticacion'!E$2,0)</f>
        <v>0</v>
      </c>
      <c r="Y37" s="221">
        <f>IF('6. Desarrollo y Sofisticacion'!F$17&lt;&gt;"",'6. Desarrollo y Sofisticacion'!F$2,0)</f>
        <v>0</v>
      </c>
      <c r="Z37" s="221">
        <f>IF('6. Desarrollo y Sofisticacion'!G$17&lt;&gt;"",'6. Desarrollo y Sofisticacion'!G$2,0)</f>
        <v>0</v>
      </c>
      <c r="AA37" s="221">
        <f>IF('6. Desarrollo y Sofisticacion'!H$17&lt;&gt;"",'6. Desarrollo y Sofisticacion'!H$2,0)</f>
        <v>0</v>
      </c>
      <c r="AB37" s="222">
        <f>IF('6. Desarrollo y Sofisticacion'!I$17&lt;&gt;"",'6. Desarrollo y Sofisticacion'!I$2,0)</f>
        <v>0</v>
      </c>
      <c r="AC37" s="386"/>
    </row>
    <row r="38" spans="1:29" ht="18.600000000000001" customHeight="1" x14ac:dyDescent="0.25">
      <c r="A38" s="299"/>
      <c r="B38" s="574"/>
      <c r="C38" s="574"/>
      <c r="D38" s="574"/>
      <c r="E38" s="574"/>
      <c r="F38" s="574"/>
      <c r="G38" s="574"/>
      <c r="H38" s="561"/>
      <c r="I38" s="381">
        <f>IF('3. Productividad laboral'!E$9&lt;&gt;"",'3. Productividad laboral'!E$2,0)</f>
        <v>0</v>
      </c>
      <c r="J38" s="300">
        <f>IF('3. Productividad laboral'!F$9&lt;&gt;"",'3. Productividad laboral'!F$2,0)</f>
        <v>0</v>
      </c>
      <c r="K38" s="300">
        <f>IF('3. Productividad laboral'!G$9&lt;&gt;"",'3. Productividad laboral'!G$2,0)</f>
        <v>0</v>
      </c>
      <c r="L38" s="300">
        <f>IF('3. Productividad laboral'!H$9&lt;&gt;"",'3. Productividad laboral'!H$2,0)</f>
        <v>0</v>
      </c>
      <c r="M38" s="398">
        <f>IF('3. Productividad laboral'!I$9&lt;&gt;"",'3. Productividad laboral'!I$2,0)</f>
        <v>0</v>
      </c>
      <c r="N38" s="390"/>
      <c r="P38" s="167">
        <v>8</v>
      </c>
      <c r="Q38" s="564" t="str">
        <f>'6. Desarrollo y Sofisticacion'!B19</f>
        <v>Articulación</v>
      </c>
      <c r="R38" s="564"/>
      <c r="S38" s="564"/>
      <c r="T38" s="564"/>
      <c r="U38" s="564"/>
      <c r="V38" s="564"/>
      <c r="W38" s="565"/>
      <c r="X38" s="231">
        <f>IF('6. Desarrollo y Sofisticacion'!E$19&lt;&gt;"",'6. Desarrollo y Sofisticacion'!E$2,0)</f>
        <v>0</v>
      </c>
      <c r="Y38" s="221">
        <f>IF('6. Desarrollo y Sofisticacion'!F$19&lt;&gt;"",'6. Desarrollo y Sofisticacion'!F$2,0)</f>
        <v>0</v>
      </c>
      <c r="Z38" s="221">
        <f>IF('6. Desarrollo y Sofisticacion'!G$19&lt;&gt;"",'6. Desarrollo y Sofisticacion'!G$2,0)</f>
        <v>0</v>
      </c>
      <c r="AA38" s="221">
        <f>IF('6. Desarrollo y Sofisticacion'!H$19&lt;&gt;"",'6. Desarrollo y Sofisticacion'!H$2,0)</f>
        <v>0</v>
      </c>
      <c r="AB38" s="222">
        <f>IF('6. Desarrollo y Sofisticacion'!I$19&lt;&gt;"",'6. Desarrollo y Sofisticacion'!I$2,0)</f>
        <v>0</v>
      </c>
      <c r="AC38" s="386"/>
    </row>
    <row r="39" spans="1:29" ht="18.600000000000001" customHeight="1" x14ac:dyDescent="0.25">
      <c r="A39" s="167">
        <v>3</v>
      </c>
      <c r="B39" s="574" t="str">
        <f>'3. Productividad laboral'!B11</f>
        <v>Índice de rotación de personal</v>
      </c>
      <c r="C39" s="574"/>
      <c r="D39" s="574"/>
      <c r="E39" s="574"/>
      <c r="F39" s="574"/>
      <c r="G39" s="574"/>
      <c r="H39" s="561"/>
      <c r="I39" s="372">
        <f>IF('3. Productividad laboral'!E$11&lt;&gt;"",'3. Productividad laboral'!E$2,0)</f>
        <v>0</v>
      </c>
      <c r="J39" s="221">
        <f>IF('3. Productividad laboral'!F$11&lt;&gt;"",'3. Productividad laboral'!F$2,0)</f>
        <v>0</v>
      </c>
      <c r="K39" s="221">
        <f>IF('3. Productividad laboral'!G$11&lt;&gt;"",'3. Productividad laboral'!G$2,0)</f>
        <v>0</v>
      </c>
      <c r="L39" s="221">
        <f>IF('3. Productividad laboral'!H$11&lt;&gt;"",'3. Productividad laboral'!H$2,0)</f>
        <v>0</v>
      </c>
      <c r="M39" s="393">
        <f>IF('3. Productividad laboral'!I$11&lt;&gt;"",'3. Productividad laboral'!I$2,0)</f>
        <v>0</v>
      </c>
      <c r="N39" s="386"/>
      <c r="P39" s="167">
        <v>9</v>
      </c>
      <c r="Q39" s="564" t="str">
        <f>'6. Desarrollo y Sofisticacion'!B21</f>
        <v>Quién hace el desarrollo de nuevos servicios o productos</v>
      </c>
      <c r="R39" s="564"/>
      <c r="S39" s="564"/>
      <c r="T39" s="564"/>
      <c r="U39" s="564"/>
      <c r="V39" s="564"/>
      <c r="W39" s="565"/>
      <c r="X39" s="231">
        <f>IF('6. Desarrollo y Sofisticacion'!E$21&lt;&gt;"",'6. Desarrollo y Sofisticacion'!E$2,0)</f>
        <v>0</v>
      </c>
      <c r="Y39" s="221">
        <f>IF('6. Desarrollo y Sofisticacion'!F$21&lt;&gt;"",'6. Desarrollo y Sofisticacion'!F$2,0)</f>
        <v>0</v>
      </c>
      <c r="Z39" s="221">
        <f>IF('6. Desarrollo y Sofisticacion'!G$21&lt;&gt;"",'6. Desarrollo y Sofisticacion'!G$2,0)</f>
        <v>0</v>
      </c>
      <c r="AA39" s="221">
        <f>IF('6. Desarrollo y Sofisticacion'!H$21&lt;&gt;"",'6. Desarrollo y Sofisticacion'!H$2,0)</f>
        <v>0</v>
      </c>
      <c r="AB39" s="222">
        <f>IF('6. Desarrollo y Sofisticacion'!I$21&lt;&gt;"",'6. Desarrollo y Sofisticacion'!I$2,0)</f>
        <v>0</v>
      </c>
      <c r="AC39" s="386"/>
    </row>
    <row r="40" spans="1:29" ht="18.600000000000001" customHeight="1" x14ac:dyDescent="0.25">
      <c r="A40" s="167">
        <v>4</v>
      </c>
      <c r="B40" s="574" t="str">
        <f>'3. Productividad laboral'!B13</f>
        <v>Índice de ausentismo</v>
      </c>
      <c r="C40" s="574"/>
      <c r="D40" s="574"/>
      <c r="E40" s="574"/>
      <c r="F40" s="574"/>
      <c r="G40" s="574"/>
      <c r="H40" s="561"/>
      <c r="I40" s="372">
        <f>IF('3. Productividad laboral'!E$13&lt;&gt;"",'3. Productividad laboral'!E$2,0)</f>
        <v>0</v>
      </c>
      <c r="J40" s="221">
        <f>IF('3. Productividad laboral'!F$13&lt;&gt;"",'3. Productividad laboral'!F$2,0)</f>
        <v>0</v>
      </c>
      <c r="K40" s="221">
        <f>IF('3. Productividad laboral'!G$13&lt;&gt;"",'3. Productividad laboral'!G$2,0)</f>
        <v>0</v>
      </c>
      <c r="L40" s="221">
        <f>IF('3. Productividad laboral'!H$13&lt;&gt;"",'3. Productividad laboral'!H$2,0)</f>
        <v>0</v>
      </c>
      <c r="M40" s="393">
        <f>IF('3. Productividad laboral'!I$13&lt;&gt;"",'3. Productividad laboral'!I$2,0)</f>
        <v>0</v>
      </c>
      <c r="N40" s="386"/>
      <c r="P40" s="167">
        <v>10</v>
      </c>
      <c r="Q40" s="564" t="str">
        <f>'6. Desarrollo y Sofisticacion'!B23</f>
        <v xml:space="preserve">Se considera la capacidad del proceso en el desarrollo de nuevos productos o servicios
</v>
      </c>
      <c r="R40" s="564"/>
      <c r="S40" s="564"/>
      <c r="T40" s="564"/>
      <c r="U40" s="564"/>
      <c r="V40" s="564"/>
      <c r="W40" s="565"/>
      <c r="X40" s="231">
        <f>IF('6. Desarrollo y Sofisticacion'!E$23&lt;&gt;"",'6. Desarrollo y Sofisticacion'!E$2,0)</f>
        <v>0</v>
      </c>
      <c r="Y40" s="221">
        <f>IF('6. Desarrollo y Sofisticacion'!F$23&lt;&gt;"",'6. Desarrollo y Sofisticacion'!F$2,0)</f>
        <v>0</v>
      </c>
      <c r="Z40" s="221">
        <f>IF('6. Desarrollo y Sofisticacion'!G$23&lt;&gt;"",'6. Desarrollo y Sofisticacion'!G$2,0)</f>
        <v>0</v>
      </c>
      <c r="AA40" s="221">
        <f>IF('6. Desarrollo y Sofisticacion'!H$23&lt;&gt;"",'6. Desarrollo y Sofisticacion'!H$2,0)</f>
        <v>0</v>
      </c>
      <c r="AB40" s="222">
        <f>IF('6. Desarrollo y Sofisticacion'!I$23&lt;&gt;"",'6. Desarrollo y Sofisticacion'!I$2,0)</f>
        <v>0</v>
      </c>
      <c r="AC40" s="386"/>
    </row>
    <row r="41" spans="1:29" ht="18.600000000000001" customHeight="1" x14ac:dyDescent="0.25">
      <c r="A41" s="167">
        <v>5</v>
      </c>
      <c r="B41" s="574" t="str">
        <f>'3. Productividad laboral'!B15</f>
        <v>Nivel  de horas extras</v>
      </c>
      <c r="C41" s="574"/>
      <c r="D41" s="574"/>
      <c r="E41" s="574"/>
      <c r="F41" s="574"/>
      <c r="G41" s="574"/>
      <c r="H41" s="561"/>
      <c r="I41" s="372">
        <f>IF('3. Productividad laboral'!E$15&lt;&gt;"",'3. Productividad laboral'!E$2,0)</f>
        <v>0</v>
      </c>
      <c r="J41" s="221">
        <f>IF('3. Productividad laboral'!F$15&lt;&gt;"",'3. Productividad laboral'!F$2,0)</f>
        <v>0</v>
      </c>
      <c r="K41" s="221">
        <f>IF('3. Productividad laboral'!G$15&lt;&gt;"",'3. Productividad laboral'!G$2,0)</f>
        <v>0</v>
      </c>
      <c r="L41" s="221">
        <f>IF('3. Productividad laboral'!H$15&lt;&gt;"",'3. Productividad laboral'!H$2,0)</f>
        <v>0</v>
      </c>
      <c r="M41" s="393">
        <f>IF('3. Productividad laboral'!I$15&lt;&gt;"",'3. Productividad laboral'!I$2,0)</f>
        <v>0</v>
      </c>
      <c r="N41" s="386"/>
      <c r="P41" s="167">
        <v>11</v>
      </c>
      <c r="Q41" s="564" t="str">
        <f>'6. Desarrollo y Sofisticacion'!B25</f>
        <v>Cuál es el nivel de participación de los proveedores en el desarrollo de productos o servicios</v>
      </c>
      <c r="R41" s="564"/>
      <c r="S41" s="564"/>
      <c r="T41" s="564"/>
      <c r="U41" s="564"/>
      <c r="V41" s="564"/>
      <c r="W41" s="565"/>
      <c r="X41" s="231">
        <f>IF('6. Desarrollo y Sofisticacion'!E$25&lt;&gt;"",'6. Desarrollo y Sofisticacion'!E$2,0)</f>
        <v>0</v>
      </c>
      <c r="Y41" s="221">
        <f>IF('6. Desarrollo y Sofisticacion'!F$25&lt;&gt;"",'6. Desarrollo y Sofisticacion'!F$2,0)</f>
        <v>0</v>
      </c>
      <c r="Z41" s="221">
        <f>IF('6. Desarrollo y Sofisticacion'!G$25&lt;&gt;"",'6. Desarrollo y Sofisticacion'!G$2,0)</f>
        <v>0</v>
      </c>
      <c r="AA41" s="221">
        <f>IF('6. Desarrollo y Sofisticacion'!H$25&lt;&gt;"",'6. Desarrollo y Sofisticacion'!H$2,0)</f>
        <v>0</v>
      </c>
      <c r="AB41" s="222">
        <f>IF('6. Desarrollo y Sofisticacion'!I$25&lt;&gt;"",'6. Desarrollo y Sofisticacion'!I$2,0)</f>
        <v>0</v>
      </c>
      <c r="AC41" s="386"/>
    </row>
    <row r="42" spans="1:29" ht="18.600000000000001" customHeight="1" x14ac:dyDescent="0.25">
      <c r="A42" s="167">
        <v>6</v>
      </c>
      <c r="B42" s="574" t="str">
        <f>'3. Productividad laboral'!B17</f>
        <v>Entrenamiento</v>
      </c>
      <c r="C42" s="574"/>
      <c r="D42" s="574"/>
      <c r="E42" s="574"/>
      <c r="F42" s="574"/>
      <c r="G42" s="574"/>
      <c r="H42" s="561"/>
      <c r="I42" s="372">
        <f>IF('3. Productividad laboral'!E$17&lt;&gt;"",'3. Productividad laboral'!E$2,0)</f>
        <v>0</v>
      </c>
      <c r="J42" s="221">
        <f>IF('3. Productividad laboral'!F$17&lt;&gt;"",'3. Productividad laboral'!F$2,0)</f>
        <v>0</v>
      </c>
      <c r="K42" s="221">
        <f>IF('3. Productividad laboral'!G$17&lt;&gt;"",'3. Productividad laboral'!G$2,0)</f>
        <v>0</v>
      </c>
      <c r="L42" s="221">
        <f>IF('3. Productividad laboral'!H$17&lt;&gt;"",'3. Productividad laboral'!H$2,0)</f>
        <v>0</v>
      </c>
      <c r="M42" s="393">
        <f>IF('3. Productividad laboral'!I$17&lt;&gt;"",'3. Productividad laboral'!I$2,0)</f>
        <v>0</v>
      </c>
      <c r="N42" s="386"/>
      <c r="P42" s="303" t="s">
        <v>135</v>
      </c>
      <c r="Q42" s="531" t="s">
        <v>502</v>
      </c>
      <c r="R42" s="531"/>
      <c r="S42" s="531"/>
      <c r="T42" s="531"/>
      <c r="U42" s="531"/>
      <c r="V42" s="531"/>
      <c r="W42" s="532"/>
      <c r="X42" s="408"/>
      <c r="Y42" s="304"/>
      <c r="Z42" s="304"/>
      <c r="AA42" s="304"/>
      <c r="AB42" s="377"/>
      <c r="AC42" s="387">
        <f>IFERROR(AVERAGEIF(X43:AB52,"&lt;&gt;0",X43:AB52),0)</f>
        <v>0</v>
      </c>
    </row>
    <row r="43" spans="1:29" ht="18.600000000000001" customHeight="1" x14ac:dyDescent="0.25">
      <c r="A43" s="167">
        <v>7</v>
      </c>
      <c r="B43" s="574" t="str">
        <f>'3. Productividad laboral'!B19</f>
        <v>Entrenamiento</v>
      </c>
      <c r="C43" s="574"/>
      <c r="D43" s="574"/>
      <c r="E43" s="574"/>
      <c r="F43" s="574"/>
      <c r="G43" s="574"/>
      <c r="H43" s="561"/>
      <c r="I43" s="372">
        <f>IF('3. Productividad laboral'!E$19&lt;&gt;"",'3. Productividad laboral'!E$2,0)</f>
        <v>0</v>
      </c>
      <c r="J43" s="221">
        <f>IF('3. Productividad laboral'!F$19&lt;&gt;"",'3. Productividad laboral'!F$2,0)</f>
        <v>0</v>
      </c>
      <c r="K43" s="221">
        <f>IF('3. Productividad laboral'!G$19&lt;&gt;"",'3. Productividad laboral'!G$2,0)</f>
        <v>0</v>
      </c>
      <c r="L43" s="221">
        <f>IF('3. Productividad laboral'!H$19&lt;&gt;"",'3. Productividad laboral'!H$2,0)</f>
        <v>0</v>
      </c>
      <c r="M43" s="393">
        <f>IF('3. Productividad laboral'!I$19&lt;&gt;"",'3. Productividad laboral'!I$2,0)</f>
        <v>0</v>
      </c>
      <c r="N43" s="386"/>
      <c r="P43" s="167">
        <v>1</v>
      </c>
      <c r="Q43" s="565" t="str">
        <f>'7. Transformación digital'!B3</f>
        <v>Visión</v>
      </c>
      <c r="R43" s="566"/>
      <c r="S43" s="566"/>
      <c r="T43" s="566"/>
      <c r="U43" s="566"/>
      <c r="V43" s="566"/>
      <c r="W43" s="567"/>
      <c r="X43" s="231">
        <f>IF('7. Transformación digital'!E$3&lt;&gt;"",'7. Transformación digital'!E$2,0)</f>
        <v>0</v>
      </c>
      <c r="Y43" s="221">
        <f>IF('7. Transformación digital'!F$3&lt;&gt;"",'7. Transformación digital'!F$2,0)</f>
        <v>0</v>
      </c>
      <c r="Z43" s="221">
        <f>IF('7. Transformación digital'!G$3&lt;&gt;"",'7. Transformación digital'!G$2,0)</f>
        <v>0</v>
      </c>
      <c r="AA43" s="221">
        <f>IF('7. Transformación digital'!H$3&lt;&gt;"",'7. Transformación digital'!H$2,0)</f>
        <v>0</v>
      </c>
      <c r="AB43" s="222">
        <f>IF('7. Transformación digital'!I$3&lt;&gt;"",'7. Transformación digital'!I$2,0)</f>
        <v>0</v>
      </c>
      <c r="AC43" s="386"/>
    </row>
    <row r="44" spans="1:29" ht="18.600000000000001" customHeight="1" x14ac:dyDescent="0.25">
      <c r="A44" s="296">
        <v>8</v>
      </c>
      <c r="B44" s="574" t="str">
        <f>'3. Productividad laboral'!B21</f>
        <v>Accidentalidad</v>
      </c>
      <c r="C44" s="574"/>
      <c r="D44" s="574"/>
      <c r="E44" s="574"/>
      <c r="F44" s="574"/>
      <c r="G44" s="574"/>
      <c r="H44" s="561"/>
      <c r="I44" s="378">
        <f>IF('3. Productividad laboral'!E$21&lt;&gt;"",'3. Productividad laboral'!E$2,0)</f>
        <v>0</v>
      </c>
      <c r="J44" s="297">
        <f>IF('3. Productividad laboral'!F$21&lt;&gt;"",'3. Productividad laboral'!F$2,0)</f>
        <v>0</v>
      </c>
      <c r="K44" s="297">
        <f>IF('3. Productividad laboral'!G$21&lt;&gt;"",'3. Productividad laboral'!G$2,0)</f>
        <v>0</v>
      </c>
      <c r="L44" s="297">
        <f>IF('3. Productividad laboral'!H$21&lt;&gt;"",'3. Productividad laboral'!H$2,0)</f>
        <v>0</v>
      </c>
      <c r="M44" s="397">
        <f>IF('3. Productividad laboral'!I$21&lt;&gt;"",'3. Productividad laboral'!I$2,0)</f>
        <v>0</v>
      </c>
      <c r="N44" s="368"/>
      <c r="P44" s="167">
        <v>2</v>
      </c>
      <c r="Q44" s="565" t="str">
        <f>'7. Transformación digital'!B5</f>
        <v xml:space="preserve">Personal </v>
      </c>
      <c r="R44" s="566"/>
      <c r="S44" s="566"/>
      <c r="T44" s="566"/>
      <c r="U44" s="566"/>
      <c r="V44" s="566"/>
      <c r="W44" s="567"/>
      <c r="X44" s="231">
        <f>IF('7. Transformación digital'!E$5&lt;&gt;"",'7. Transformación digital'!E$2,0)</f>
        <v>0</v>
      </c>
      <c r="Y44" s="221">
        <f>IF('7. Transformación digital'!F$5&lt;&gt;"",'7. Transformación digital'!F$2,0)</f>
        <v>0</v>
      </c>
      <c r="Z44" s="221">
        <f>IF('7. Transformación digital'!G$5&lt;&gt;"",'7. Transformación digital'!G$2,0)</f>
        <v>0</v>
      </c>
      <c r="AA44" s="221">
        <f>IF('7. Transformación digital'!H$5&lt;&gt;"",'7. Transformación digital'!H$2,0)</f>
        <v>0</v>
      </c>
      <c r="AB44" s="222">
        <f>IF('7. Transformación digital'!I$5&lt;&gt;"",'7. Transformación digital'!I$2,0)</f>
        <v>0</v>
      </c>
      <c r="AC44" s="386"/>
    </row>
    <row r="45" spans="1:29" ht="18.600000000000001" customHeight="1" x14ac:dyDescent="0.25">
      <c r="A45" s="167">
        <v>9</v>
      </c>
      <c r="B45" s="561" t="str">
        <f>'3. Productividad laboral'!B23</f>
        <v>Gestión del riego de accidentalidad</v>
      </c>
      <c r="C45" s="562"/>
      <c r="D45" s="562"/>
      <c r="E45" s="562"/>
      <c r="F45" s="562"/>
      <c r="G45" s="562"/>
      <c r="H45" s="563"/>
      <c r="I45" s="372">
        <f>IF('3. Productividad laboral'!E$23&lt;&gt;"",'3. Productividad laboral'!E$2,0)</f>
        <v>0</v>
      </c>
      <c r="J45" s="221">
        <f>IF('3. Productividad laboral'!F$23&lt;&gt;"",'3. Productividad laboral'!F$2,0)</f>
        <v>0</v>
      </c>
      <c r="K45" s="221">
        <f>IF('3. Productividad laboral'!G$23&lt;&gt;"",'3. Productividad laboral'!G$2,0)</f>
        <v>0</v>
      </c>
      <c r="L45" s="221">
        <f>IF('3. Productividad laboral'!H$23&lt;&gt;"",'3. Productividad laboral'!H$2,0)</f>
        <v>0</v>
      </c>
      <c r="M45" s="393">
        <f>IF('3. Productividad laboral'!I$23&lt;&gt;"",'3. Productividad laboral'!I$2,0)</f>
        <v>0</v>
      </c>
      <c r="N45" s="386"/>
      <c r="P45" s="305">
        <v>3</v>
      </c>
      <c r="Q45" s="565" t="str">
        <f>'7. Transformación digital'!B7</f>
        <v>Experiencia de   transformación digital del cliente</v>
      </c>
      <c r="R45" s="566"/>
      <c r="S45" s="566"/>
      <c r="T45" s="566"/>
      <c r="U45" s="566"/>
      <c r="V45" s="566"/>
      <c r="W45" s="567"/>
      <c r="X45" s="320">
        <f>IF('7. Transformación digital'!E$7&lt;&gt;"",'7. Transformación digital'!E$2,0)</f>
        <v>0</v>
      </c>
      <c r="Y45" s="306">
        <f>IF('7. Transformación digital'!F$7&lt;&gt;"",'7. Transformación digital'!F$2,0)</f>
        <v>0</v>
      </c>
      <c r="Z45" s="306">
        <f>IF('7. Transformación digital'!G$7&lt;&gt;"",'7. Transformación digital'!G$2,0)</f>
        <v>0</v>
      </c>
      <c r="AA45" s="306">
        <f>IF('7. Transformación digital'!H$7&lt;&gt;"",'7. Transformación digital'!H$2,0)</f>
        <v>0</v>
      </c>
      <c r="AB45" s="307">
        <f>IF('7. Transformación digital'!I$7&lt;&gt;"",'7. Transformación digital'!I$2,0)</f>
        <v>0</v>
      </c>
      <c r="AC45" s="391"/>
    </row>
    <row r="46" spans="1:29" ht="18.600000000000001" customHeight="1" x14ac:dyDescent="0.25">
      <c r="A46" s="167">
        <v>10</v>
      </c>
      <c r="B46" s="561" t="str">
        <f>'3. Productividad laboral'!B25</f>
        <v>Eficiencia General de las Personas (EGP)</v>
      </c>
      <c r="C46" s="562"/>
      <c r="D46" s="562"/>
      <c r="E46" s="562"/>
      <c r="F46" s="562"/>
      <c r="G46" s="562"/>
      <c r="H46" s="563"/>
      <c r="I46" s="372">
        <f>IF('3. Productividad laboral'!E$25&lt;&gt;"",'3. Productividad laboral'!E$2,0)</f>
        <v>0</v>
      </c>
      <c r="J46" s="221">
        <f>IF('3. Productividad laboral'!F$25&lt;&gt;"",'3. Productividad laboral'!F$2,0)</f>
        <v>0</v>
      </c>
      <c r="K46" s="221">
        <f>IF('3. Productividad laboral'!G$25&lt;&gt;"",'3. Productividad laboral'!G$2,0)</f>
        <v>0</v>
      </c>
      <c r="L46" s="221">
        <f>IF('3. Productividad laboral'!H$25&lt;&gt;"",'3. Productividad laboral'!H$2,0)</f>
        <v>0</v>
      </c>
      <c r="M46" s="393">
        <f>IF('3. Productividad laboral'!I$25&lt;&gt;"",'3. Productividad laboral'!I$2,0)</f>
        <v>0</v>
      </c>
      <c r="N46" s="386"/>
      <c r="P46" s="299">
        <v>4</v>
      </c>
      <c r="Q46" s="565" t="str">
        <f>'7. Transformación digital'!B9</f>
        <v>Canales</v>
      </c>
      <c r="R46" s="566"/>
      <c r="S46" s="566"/>
      <c r="T46" s="566"/>
      <c r="U46" s="566"/>
      <c r="V46" s="566"/>
      <c r="W46" s="567"/>
      <c r="X46" s="322">
        <f>IF('7. Transformación digital'!E$9&lt;&gt;"",'7. Transformación digital'!E$2,0)</f>
        <v>0</v>
      </c>
      <c r="Y46" s="300">
        <f>IF('7. Transformación digital'!F$9&lt;&gt;"",'7. Transformación digital'!F$2,0)</f>
        <v>0</v>
      </c>
      <c r="Z46" s="300">
        <f>IF('7. Transformación digital'!G$9&lt;&gt;"",'7. Transformación digital'!G$2,0)</f>
        <v>0</v>
      </c>
      <c r="AA46" s="300">
        <f>IF('7. Transformación digital'!H$9&lt;&gt;"",'7. Transformación digital'!H$2,0)</f>
        <v>0</v>
      </c>
      <c r="AB46" s="301">
        <f>IF('7. Transformación digital'!I$9&lt;&gt;"",'7. Transformación digital'!I$2,0)</f>
        <v>0</v>
      </c>
      <c r="AC46" s="390"/>
    </row>
    <row r="47" spans="1:29" ht="18.600000000000001" customHeight="1" x14ac:dyDescent="0.25">
      <c r="A47" s="167">
        <v>11</v>
      </c>
      <c r="B47" s="561" t="s">
        <v>28</v>
      </c>
      <c r="C47" s="562"/>
      <c r="D47" s="562"/>
      <c r="E47" s="562"/>
      <c r="F47" s="562"/>
      <c r="G47" s="562"/>
      <c r="H47" s="563"/>
      <c r="I47" s="372">
        <f>IF('3. Productividad laboral'!E$27&lt;&gt;"",'3. Productividad laboral'!E$2,0)</f>
        <v>0</v>
      </c>
      <c r="J47" s="221">
        <f>IF('3. Productividad laboral'!F$27&lt;&gt;"",'3. Productividad laboral'!F$2,0)</f>
        <v>0</v>
      </c>
      <c r="K47" s="221">
        <f>IF('3. Productividad laboral'!G$27&lt;&gt;"",'3. Productividad laboral'!G$2,0)</f>
        <v>0</v>
      </c>
      <c r="L47" s="221">
        <f>IF('3. Productividad laboral'!H$27&lt;&gt;"",'3. Productividad laboral'!H$2,0)</f>
        <v>0</v>
      </c>
      <c r="M47" s="393">
        <f>IF('3. Productividad laboral'!I$27&lt;&gt;"",'3. Productividad laboral'!I$2,0)</f>
        <v>0</v>
      </c>
      <c r="N47" s="386"/>
      <c r="P47" s="167">
        <v>5</v>
      </c>
      <c r="Q47" s="565" t="str">
        <f>'7. Transformación digital'!B11</f>
        <v>Innovación</v>
      </c>
      <c r="R47" s="566"/>
      <c r="S47" s="566"/>
      <c r="T47" s="566"/>
      <c r="U47" s="566"/>
      <c r="V47" s="566"/>
      <c r="W47" s="567"/>
      <c r="X47" s="231">
        <f>IF('7. Transformación digital'!E$11&lt;&gt;"",'7. Transformación digital'!E$2,0)</f>
        <v>0</v>
      </c>
      <c r="Y47" s="221">
        <f>IF('7. Transformación digital'!F$11&lt;&gt;"",'7. Transformación digital'!F$2,0)</f>
        <v>0</v>
      </c>
      <c r="Z47" s="221">
        <f>IF('7. Transformación digital'!G$11&lt;&gt;"",'7. Transformación digital'!G$2,0)</f>
        <v>0</v>
      </c>
      <c r="AA47" s="221">
        <f>IF('7. Transformación digital'!H$11&lt;&gt;"",'7. Transformación digital'!H$2,0)</f>
        <v>0</v>
      </c>
      <c r="AB47" s="222">
        <f>IF('7. Transformación digital'!I$11&lt;&gt;"",'7. Transformación digital'!I$2,0)</f>
        <v>0</v>
      </c>
      <c r="AC47" s="386"/>
    </row>
    <row r="48" spans="1:29" ht="18.600000000000001" customHeight="1" x14ac:dyDescent="0.25">
      <c r="A48" s="167">
        <v>12</v>
      </c>
      <c r="B48" s="530" t="str">
        <f>'3. Productividad laboral'!B29</f>
        <v>Desarrollo por competencias y polivalencia</v>
      </c>
      <c r="C48" s="533"/>
      <c r="D48" s="533"/>
      <c r="E48" s="533"/>
      <c r="F48" s="533"/>
      <c r="G48" s="533"/>
      <c r="H48" s="534"/>
      <c r="I48" s="372">
        <f>IF('3. Productividad laboral'!E$29&lt;&gt;"",'3. Productividad laboral'!E$2,0)</f>
        <v>0</v>
      </c>
      <c r="J48" s="221">
        <f>IF('3. Productividad laboral'!F$29&lt;&gt;"",'3. Productividad laboral'!F$2,0)</f>
        <v>0</v>
      </c>
      <c r="K48" s="221">
        <f>IF('3. Productividad laboral'!G$29&lt;&gt;"",'3. Productividad laboral'!G$2,0)</f>
        <v>0</v>
      </c>
      <c r="L48" s="221">
        <f>IF('3. Productividad laboral'!H$29&lt;&gt;"",'3. Productividad laboral'!H$2,0)</f>
        <v>0</v>
      </c>
      <c r="M48" s="393">
        <f>IF('3. Productividad laboral'!I$29&lt;&gt;"",'3. Productividad laboral'!I$2,0)</f>
        <v>0</v>
      </c>
      <c r="N48" s="386"/>
      <c r="P48" s="167">
        <v>6</v>
      </c>
      <c r="Q48" s="565" t="str">
        <f>'7. Transformación digital'!B13</f>
        <v>Inteligencia de Negocio</v>
      </c>
      <c r="R48" s="566"/>
      <c r="S48" s="566"/>
      <c r="T48" s="566"/>
      <c r="U48" s="566"/>
      <c r="V48" s="566"/>
      <c r="W48" s="567"/>
      <c r="X48" s="231">
        <f>IF('7. Transformación digital'!E$13&lt;&gt;"",'7. Transformación digital'!E$2,0)</f>
        <v>0</v>
      </c>
      <c r="Y48" s="221">
        <f>IF('7. Transformación digital'!F$13&lt;&gt;"",'7. Transformación digital'!F$2,0)</f>
        <v>0</v>
      </c>
      <c r="Z48" s="221">
        <f>IF('7. Transformación digital'!G$13&lt;&gt;"",'7. Transformación digital'!G$2,0)</f>
        <v>0</v>
      </c>
      <c r="AA48" s="221">
        <f>IF('7. Transformación digital'!H$13&lt;&gt;"",'7. Transformación digital'!H$2,0)</f>
        <v>0</v>
      </c>
      <c r="AB48" s="222">
        <f>IF('7. Transformación digital'!I$13&lt;&gt;"",'7. Transformación digital'!I$2,0)</f>
        <v>0</v>
      </c>
      <c r="AC48" s="386"/>
    </row>
    <row r="49" spans="1:29" ht="18.600000000000001" customHeight="1" x14ac:dyDescent="0.25">
      <c r="A49" s="168">
        <v>13</v>
      </c>
      <c r="B49" s="575" t="str">
        <f>'3. Productividad laboral'!B31</f>
        <v>Políticas de género</v>
      </c>
      <c r="C49" s="575"/>
      <c r="D49" s="575"/>
      <c r="E49" s="575"/>
      <c r="F49" s="575"/>
      <c r="G49" s="575"/>
      <c r="H49" s="576"/>
      <c r="I49" s="373">
        <f>IF('3. Productividad laboral'!E$31&lt;&gt;"",'3. Productividad laboral'!E$2,0)</f>
        <v>0</v>
      </c>
      <c r="J49" s="223">
        <f>IF('3. Productividad laboral'!F$31&lt;&gt;"",'3. Productividad laboral'!F$2,0)</f>
        <v>0</v>
      </c>
      <c r="K49" s="223">
        <f>IF('3. Productividad laboral'!G$31&lt;&gt;"",'3. Productividad laboral'!G$2,0)</f>
        <v>0</v>
      </c>
      <c r="L49" s="223">
        <f>IF('3. Productividad laboral'!H$31&lt;&gt;"",'3. Productividad laboral'!H$2,0)</f>
        <v>0</v>
      </c>
      <c r="M49" s="399">
        <f>IF('3. Productividad laboral'!I$31&lt;&gt;"",'3. Productividad laboral'!I$2,0)</f>
        <v>0</v>
      </c>
      <c r="N49" s="400"/>
      <c r="P49" s="167">
        <v>7</v>
      </c>
      <c r="Q49" s="565" t="str">
        <f>'7. Transformación digital'!B15</f>
        <v>Marketing</v>
      </c>
      <c r="R49" s="566"/>
      <c r="S49" s="566"/>
      <c r="T49" s="566"/>
      <c r="U49" s="566"/>
      <c r="V49" s="566"/>
      <c r="W49" s="567"/>
      <c r="X49" s="231">
        <f>IF('7. Transformación digital'!E$15&lt;&gt;"",'7. Transformación digital'!E$2,0)</f>
        <v>0</v>
      </c>
      <c r="Y49" s="221">
        <f>IF('7. Transformación digital'!F$15&lt;&gt;"",'7. Transformación digital'!F$2,0)</f>
        <v>0</v>
      </c>
      <c r="Z49" s="221">
        <f>IF('7. Transformación digital'!G$15&lt;&gt;"",'7. Transformación digital'!G$2,0)</f>
        <v>0</v>
      </c>
      <c r="AA49" s="221">
        <f>IF('7. Transformación digital'!H$15&lt;&gt;"",'7. Transformación digital'!H$2,0)</f>
        <v>0</v>
      </c>
      <c r="AB49" s="222">
        <f>IF('7. Transformación digital'!I$15&lt;&gt;"",'7. Transformación digital'!I$2,0)</f>
        <v>0</v>
      </c>
      <c r="AC49" s="386"/>
    </row>
    <row r="50" spans="1:29" ht="18.600000000000001" customHeight="1" x14ac:dyDescent="0.25">
      <c r="P50" s="167">
        <v>8</v>
      </c>
      <c r="Q50" s="565" t="str">
        <f>'7. Transformación digital'!B17</f>
        <v>Monetización virtual</v>
      </c>
      <c r="R50" s="566"/>
      <c r="S50" s="566"/>
      <c r="T50" s="566"/>
      <c r="U50" s="566"/>
      <c r="V50" s="566"/>
      <c r="W50" s="567"/>
      <c r="X50" s="231">
        <f>IF('7. Transformación digital'!E$17&lt;&gt;"",'7. Transformación digital'!E$2,0)</f>
        <v>0</v>
      </c>
      <c r="Y50" s="221">
        <f>IF('7. Transformación digital'!F$17&lt;&gt;"",'7. Transformación digital'!F$2,0)</f>
        <v>0</v>
      </c>
      <c r="Z50" s="221">
        <f>IF('7. Transformación digital'!G$17&lt;&gt;"",'7. Transformación digital'!G$2,0)</f>
        <v>0</v>
      </c>
      <c r="AA50" s="221">
        <f>IF('7. Transformación digital'!H$17&lt;&gt;"",'7. Transformación digital'!H$2,0)</f>
        <v>0</v>
      </c>
      <c r="AB50" s="222">
        <f>IF('7. Transformación digital'!I$17&lt;&gt;"",'7. Transformación digital'!I$2,0)</f>
        <v>0</v>
      </c>
      <c r="AC50" s="386"/>
    </row>
    <row r="51" spans="1:29" ht="18.600000000000001" customHeight="1" x14ac:dyDescent="0.25">
      <c r="P51" s="167">
        <v>9</v>
      </c>
      <c r="Q51" s="565" t="str">
        <f>'7. Transformación digital'!B19</f>
        <v>Compras de la empresa</v>
      </c>
      <c r="R51" s="566"/>
      <c r="S51" s="566"/>
      <c r="T51" s="566"/>
      <c r="U51" s="566"/>
      <c r="V51" s="566"/>
      <c r="W51" s="567"/>
      <c r="X51" s="231">
        <f>IF('7. Transformación digital'!E$19&lt;&gt;"",'7. Transformación digital'!E$2,0)</f>
        <v>0</v>
      </c>
      <c r="Y51" s="221">
        <f>IF('7. Transformación digital'!F$19&lt;&gt;"",'7. Transformación digital'!F$2,0)</f>
        <v>0</v>
      </c>
      <c r="Z51" s="221">
        <f>IF('7. Transformación digital'!G$19&lt;&gt;"",'7. Transformación digital'!G$2,0)</f>
        <v>0</v>
      </c>
      <c r="AA51" s="221">
        <f>IF('7. Transformación digital'!H$19&lt;&gt;"",'7. Transformación digital'!H$2,0)</f>
        <v>0</v>
      </c>
      <c r="AB51" s="222">
        <f>IF('7. Transformación digital'!I$19&lt;&gt;"",'7. Transformación digital'!I$2,0)</f>
        <v>0</v>
      </c>
      <c r="AC51" s="386"/>
    </row>
    <row r="52" spans="1:29" ht="18.600000000000001" customHeight="1" x14ac:dyDescent="0.25">
      <c r="P52" s="167">
        <v>10</v>
      </c>
      <c r="Q52" s="564" t="str">
        <f>'7. Transformación digital'!B21</f>
        <v>Gestión financiera y administrativa</v>
      </c>
      <c r="R52" s="564"/>
      <c r="S52" s="564"/>
      <c r="T52" s="564"/>
      <c r="U52" s="564"/>
      <c r="V52" s="564"/>
      <c r="W52" s="565"/>
      <c r="X52" s="232">
        <f>IF('7. Transformación digital'!E$21&lt;&gt;"",'7. Transformación digital'!E$2,0)</f>
        <v>0</v>
      </c>
      <c r="Y52" s="223">
        <f>IF('7. Transformación digital'!F$21&lt;&gt;"",'7. Transformación digital'!F$2,0)</f>
        <v>0</v>
      </c>
      <c r="Z52" s="223">
        <f>IF('7. Transformación digital'!G$21&lt;&gt;"",'7. Transformación digital'!G$2,0)</f>
        <v>0</v>
      </c>
      <c r="AA52" s="223">
        <f>IF('7. Transformación digital'!H$21&lt;&gt;"",'7. Transformación digital'!H$2,0)</f>
        <v>0</v>
      </c>
      <c r="AB52" s="224">
        <f>IF('7. Transformación digital'!I$21&lt;&gt;"",'7. Transformación digital'!I$2,0)</f>
        <v>0</v>
      </c>
      <c r="AC52" s="386"/>
    </row>
    <row r="53" spans="1:29" ht="18.600000000000001" customHeight="1" x14ac:dyDescent="0.25">
      <c r="P53" s="74"/>
    </row>
    <row r="55" spans="1:29" ht="18.600000000000001" customHeight="1" x14ac:dyDescent="0.25">
      <c r="A55" s="308"/>
      <c r="B55" s="127"/>
      <c r="C55" s="127"/>
      <c r="D55" s="127"/>
      <c r="E55" s="127"/>
      <c r="F55" s="127"/>
      <c r="G55" s="127"/>
      <c r="H55" s="127"/>
      <c r="I55" s="127"/>
      <c r="J55" s="127"/>
      <c r="K55" s="127"/>
      <c r="L55" s="127"/>
      <c r="M55" s="127"/>
      <c r="N55" s="127"/>
    </row>
    <row r="56" spans="1:29" ht="18.600000000000001" customHeight="1" x14ac:dyDescent="0.25">
      <c r="A56" s="308"/>
      <c r="B56" s="569"/>
      <c r="C56" s="569"/>
      <c r="D56" s="569"/>
      <c r="E56" s="569"/>
      <c r="F56" s="569"/>
      <c r="G56" s="569"/>
      <c r="H56" s="569"/>
      <c r="I56" s="309"/>
      <c r="J56" s="309"/>
      <c r="K56" s="309"/>
      <c r="L56" s="309"/>
      <c r="M56" s="309"/>
      <c r="N56" s="309"/>
    </row>
    <row r="57" spans="1:29" ht="18.600000000000001" customHeight="1" x14ac:dyDescent="0.25">
      <c r="A57" s="308"/>
      <c r="B57" s="569"/>
      <c r="C57" s="569"/>
      <c r="D57" s="569"/>
      <c r="E57" s="569"/>
      <c r="F57" s="569"/>
      <c r="G57" s="569"/>
      <c r="H57" s="569"/>
      <c r="I57" s="309"/>
      <c r="J57" s="309"/>
      <c r="K57" s="309"/>
      <c r="L57" s="309"/>
      <c r="M57" s="309"/>
      <c r="N57" s="309"/>
    </row>
    <row r="58" spans="1:29" ht="19.899999999999999" customHeight="1" x14ac:dyDescent="0.25">
      <c r="A58" s="582" t="s">
        <v>110</v>
      </c>
      <c r="B58" s="583" t="s">
        <v>126</v>
      </c>
      <c r="C58" s="584"/>
      <c r="D58" s="584"/>
      <c r="E58" s="584"/>
      <c r="F58" s="584"/>
      <c r="G58" s="584"/>
      <c r="H58" s="585"/>
      <c r="I58" s="604" t="s">
        <v>127</v>
      </c>
      <c r="J58" s="605"/>
      <c r="K58" s="605"/>
      <c r="L58" s="605"/>
      <c r="M58" s="606"/>
      <c r="N58" s="577" t="s">
        <v>500</v>
      </c>
      <c r="P58" s="317"/>
      <c r="Q58" s="317"/>
      <c r="R58" s="317"/>
      <c r="S58" s="317"/>
      <c r="T58" s="317"/>
      <c r="U58" s="317"/>
      <c r="V58" s="317"/>
      <c r="W58" s="317"/>
      <c r="X58" s="317"/>
      <c r="Y58" s="317"/>
      <c r="Z58" s="317"/>
      <c r="AA58" s="317"/>
      <c r="AB58" s="317"/>
      <c r="AC58" s="317"/>
    </row>
    <row r="59" spans="1:29" ht="19.899999999999999" customHeight="1" x14ac:dyDescent="0.25">
      <c r="A59" s="582"/>
      <c r="B59" s="583"/>
      <c r="C59" s="586"/>
      <c r="D59" s="586"/>
      <c r="E59" s="586"/>
      <c r="F59" s="586"/>
      <c r="G59" s="586"/>
      <c r="H59" s="585"/>
      <c r="I59" s="141">
        <v>1</v>
      </c>
      <c r="J59" s="142">
        <v>2</v>
      </c>
      <c r="K59" s="143">
        <v>3</v>
      </c>
      <c r="L59" s="144">
        <v>4</v>
      </c>
      <c r="M59" s="145">
        <v>5</v>
      </c>
      <c r="N59" s="577"/>
      <c r="P59" s="317"/>
      <c r="Q59" s="317"/>
      <c r="R59" s="317"/>
      <c r="S59" s="317"/>
      <c r="T59" s="317"/>
      <c r="U59" s="317"/>
      <c r="V59" s="317"/>
      <c r="W59" s="317"/>
      <c r="X59" s="318"/>
      <c r="Y59" s="318"/>
      <c r="Z59" s="318"/>
      <c r="AA59" s="318"/>
      <c r="AB59" s="318"/>
      <c r="AC59" s="317"/>
    </row>
    <row r="60" spans="1:29" s="66" customFormat="1" ht="18.600000000000001" customHeight="1" x14ac:dyDescent="0.35">
      <c r="A60" s="219" t="s">
        <v>137</v>
      </c>
      <c r="B60" s="594" t="s">
        <v>139</v>
      </c>
      <c r="C60" s="594"/>
      <c r="D60" s="594"/>
      <c r="E60" s="594"/>
      <c r="F60" s="594"/>
      <c r="G60" s="594"/>
      <c r="H60" s="594"/>
      <c r="I60" s="226"/>
      <c r="J60" s="226"/>
      <c r="K60" s="226"/>
      <c r="L60" s="226"/>
      <c r="M60" s="226"/>
      <c r="N60" s="361" t="e">
        <f>AVERAGEIFS($I$61:$M$74,$I$61:$M$74,"&lt;&gt;0")</f>
        <v>#DIV/0!</v>
      </c>
      <c r="P60" s="178" t="s">
        <v>110</v>
      </c>
      <c r="Q60" s="580" t="s">
        <v>140</v>
      </c>
      <c r="R60" s="580"/>
      <c r="S60" s="580"/>
      <c r="T60" s="580"/>
      <c r="U60" s="580"/>
      <c r="V60" s="580"/>
      <c r="W60" s="580"/>
      <c r="X60" s="251" t="s">
        <v>500</v>
      </c>
      <c r="Y60" s="251" t="s">
        <v>504</v>
      </c>
      <c r="Z60" s="252" t="s">
        <v>505</v>
      </c>
      <c r="AA60" s="316"/>
      <c r="AB60" s="316"/>
      <c r="AC60" s="316"/>
    </row>
    <row r="61" spans="1:29" s="66" customFormat="1" ht="18.600000000000001" customHeight="1" x14ac:dyDescent="0.35">
      <c r="A61" s="167">
        <v>1</v>
      </c>
      <c r="B61" s="560" t="str">
        <f>'8. Gestión logística'!B3</f>
        <v>Costo logístico nacional</v>
      </c>
      <c r="C61" s="560"/>
      <c r="D61" s="560"/>
      <c r="E61" s="560"/>
      <c r="F61" s="560"/>
      <c r="G61" s="560"/>
      <c r="H61" s="560"/>
      <c r="I61" s="227">
        <f>IF('8. Gestión logística'!E$3 ="NA","NA",IF('8. Gestión logística'!E$3&lt;&gt;"",'8. Gestión logística'!E$2,0))</f>
        <v>0</v>
      </c>
      <c r="J61" s="227">
        <f>IF('2. Productividad Operacional'!F$3 ="NA","NA",IF('2. Productividad Operacional'!F$3&lt;&gt;"",'2. Productividad Operacional'!F$2,0))</f>
        <v>0</v>
      </c>
      <c r="K61" s="227">
        <f>IF('2. Productividad Operacional'!G$3 ="NA","NA",IF('2. Productividad Operacional'!G$3&lt;&gt;"",'2. Productividad Operacional'!G$2,0))</f>
        <v>0</v>
      </c>
      <c r="L61" s="227">
        <f>IF('2. Productividad Operacional'!H$3 ="NA","NA",IF('2. Productividad Operacional'!H$3&lt;&gt;"",'2. Productividad Operacional'!H$2,0))</f>
        <v>0</v>
      </c>
      <c r="M61" s="227">
        <f>IF('2. Productividad Operacional'!I$3 ="NA","NA",IF('2. Productividad Operacional'!I$3&lt;&gt;"",'2. Productividad Operacional'!I$2,0))</f>
        <v>0</v>
      </c>
      <c r="N61" s="228"/>
      <c r="P61" s="179">
        <v>1</v>
      </c>
      <c r="Q61" s="559" t="str">
        <f>B3</f>
        <v>Gestión comercial</v>
      </c>
      <c r="R61" s="559"/>
      <c r="S61" s="559"/>
      <c r="T61" s="559"/>
      <c r="U61" s="559"/>
      <c r="V61" s="559"/>
      <c r="W61" s="559"/>
      <c r="X61" s="240">
        <f>N3</f>
        <v>0</v>
      </c>
      <c r="Y61" s="240">
        <v>5</v>
      </c>
      <c r="Z61" s="253">
        <f>(Y61-X61)/Y61</f>
        <v>1</v>
      </c>
      <c r="AA61" s="316"/>
      <c r="AB61" s="316"/>
      <c r="AC61" s="316"/>
    </row>
    <row r="62" spans="1:29" s="66" customFormat="1" ht="18.600000000000001" customHeight="1" x14ac:dyDescent="0.35">
      <c r="A62" s="167">
        <v>2</v>
      </c>
      <c r="B62" s="560" t="str">
        <f>'8. Gestión logística'!B5</f>
        <v>Costo logístico comercio exterior</v>
      </c>
      <c r="C62" s="560"/>
      <c r="D62" s="560"/>
      <c r="E62" s="560"/>
      <c r="F62" s="560"/>
      <c r="G62" s="560"/>
      <c r="H62" s="560"/>
      <c r="I62" s="227">
        <f>IF('8. Gestión logística'!E$5 ="NA","NA",IF('8. Gestión logística'!E$5&lt;&gt;"",'8. Gestión logística'!E$2,0))</f>
        <v>0</v>
      </c>
      <c r="J62" s="227">
        <f>IF('8. Gestión logística'!F$5 ="NA","NA",IF('8. Gestión logística'!F$5&lt;&gt;"",'8. Gestión logística'!F$2,0))</f>
        <v>0</v>
      </c>
      <c r="K62" s="227">
        <f>IF('8. Gestión logística'!G$5 ="NA","NA",IF('8. Gestión logística'!G$5&lt;&gt;"",'8. Gestión logística'!G$2,0))</f>
        <v>0</v>
      </c>
      <c r="L62" s="227">
        <f>IF('8. Gestión logística'!H$5 ="NA","NA",IF('8. Gestión logística'!H$5&lt;&gt;"",'8. Gestión logística'!H$2,0))</f>
        <v>0</v>
      </c>
      <c r="M62" s="227">
        <f>IF('8. Gestión logística'!I$5 ="NA","NA",IF('8. Gestión logística'!I$5&lt;&gt;"",'8. Gestión logística'!I$2,0))</f>
        <v>0</v>
      </c>
      <c r="N62" s="228"/>
      <c r="P62" s="180">
        <v>2</v>
      </c>
      <c r="Q62" s="568" t="str">
        <f>B11</f>
        <v>Productividad operacional</v>
      </c>
      <c r="R62" s="568"/>
      <c r="S62" s="568"/>
      <c r="T62" s="568"/>
      <c r="U62" s="568"/>
      <c r="V62" s="568"/>
      <c r="W62" s="568"/>
      <c r="X62" s="244" t="e">
        <f>N11</f>
        <v>#DIV/0!</v>
      </c>
      <c r="Y62" s="244">
        <v>5</v>
      </c>
      <c r="Z62" s="254" t="e">
        <f t="shared" ref="Z62:Z69" si="0">(Y62-X62)/Y62</f>
        <v>#DIV/0!</v>
      </c>
      <c r="AA62" s="316"/>
      <c r="AB62" s="316"/>
      <c r="AC62" s="316"/>
    </row>
    <row r="63" spans="1:29" s="66" customFormat="1" ht="18.600000000000001" customHeight="1" x14ac:dyDescent="0.35">
      <c r="A63" s="167">
        <v>3</v>
      </c>
      <c r="B63" s="560" t="str">
        <f>'8. Gestión logística'!B7</f>
        <v>Tiempo de cargue y descargue</v>
      </c>
      <c r="C63" s="560"/>
      <c r="D63" s="560"/>
      <c r="E63" s="560"/>
      <c r="F63" s="560"/>
      <c r="G63" s="560"/>
      <c r="H63" s="560"/>
      <c r="I63" s="227">
        <f>IF('8. Gestión logística'!E$7 ="NA","NA",IF('8. Gestión logística'!E$7&lt;&gt;"",'8. Gestión logística'!E$2,0))</f>
        <v>0</v>
      </c>
      <c r="J63" s="227">
        <f>IF('8. Gestión logística'!F$7 ="NA","NA",IF('8. Gestión logística'!F$7&lt;&gt;"",'8. Gestión logística'!F$2,0))</f>
        <v>0</v>
      </c>
      <c r="K63" s="227">
        <f>IF('8. Gestión logística'!G$7 ="NA","NA",IF('8. Gestión logística'!G$7&lt;&gt;"",'8. Gestión logística'!G$2,0))</f>
        <v>0</v>
      </c>
      <c r="L63" s="227">
        <f>IF('8. Gestión logística'!H$7 ="NA","NA",IF('8. Gestión logística'!H$7&lt;&gt;"",'8. Gestión logística'!H$2,0))</f>
        <v>0</v>
      </c>
      <c r="M63" s="227">
        <f>IF('8. Gestión logística'!I$7 ="NA","NA",IF('8. Gestión logística'!I$7&lt;&gt;"",'8. Gestión logística'!I$2,0))</f>
        <v>0</v>
      </c>
      <c r="N63" s="228"/>
      <c r="P63" s="179">
        <v>3</v>
      </c>
      <c r="Q63" s="559" t="str">
        <f>B34</f>
        <v>Productividad laboral</v>
      </c>
      <c r="R63" s="559"/>
      <c r="S63" s="559"/>
      <c r="T63" s="559"/>
      <c r="U63" s="559"/>
      <c r="V63" s="559"/>
      <c r="W63" s="559"/>
      <c r="X63" s="240">
        <f>N34</f>
        <v>0</v>
      </c>
      <c r="Y63" s="240">
        <v>5</v>
      </c>
      <c r="Z63" s="253">
        <f t="shared" si="0"/>
        <v>1</v>
      </c>
      <c r="AA63" s="316"/>
      <c r="AB63" s="316"/>
      <c r="AC63" s="316"/>
    </row>
    <row r="64" spans="1:29" s="66" customFormat="1" ht="18.600000000000001" customHeight="1" x14ac:dyDescent="0.35">
      <c r="A64" s="167"/>
      <c r="B64" s="560"/>
      <c r="C64" s="560"/>
      <c r="D64" s="560"/>
      <c r="E64" s="560"/>
      <c r="F64" s="560"/>
      <c r="G64" s="560"/>
      <c r="H64" s="560"/>
      <c r="I64" s="227">
        <f>IF('8. Gestión logística'!E$9="NA","NA",IF('8. Gestión logística'!E$9&lt;&gt;"",'8. Gestión logística'!E$2,0))</f>
        <v>0</v>
      </c>
      <c r="J64" s="227">
        <f>IF('8. Gestión logística'!F$9="NA","NA",IF('8. Gestión logística'!F$9&lt;&gt;"",'8. Gestión logística'!F$2,0))</f>
        <v>0</v>
      </c>
      <c r="K64" s="227">
        <f>IF('8. Gestión logística'!G$9="NA","NA",IF('8. Gestión logística'!G$9&lt;&gt;"",'8. Gestión logística'!G$2,0))</f>
        <v>0</v>
      </c>
      <c r="L64" s="227">
        <f>IF('8. Gestión logística'!H$9="NA","NA",IF('8. Gestión logística'!H$9&lt;&gt;"",'8. Gestión logística'!H$2,0))</f>
        <v>0</v>
      </c>
      <c r="M64" s="227">
        <f>IF('8. Gestión logística'!I$9="NA","NA",IF('8. Gestión logística'!I$9&lt;&gt;"",'8. Gestión logística'!I$2,0))</f>
        <v>0</v>
      </c>
      <c r="N64" s="228"/>
      <c r="P64" s="180">
        <v>4</v>
      </c>
      <c r="Q64" s="568" t="str">
        <f>Q3</f>
        <v>Eficiencia energética</v>
      </c>
      <c r="R64" s="568"/>
      <c r="S64" s="568"/>
      <c r="T64" s="568"/>
      <c r="U64" s="568"/>
      <c r="V64" s="568"/>
      <c r="W64" s="568"/>
      <c r="X64" s="244">
        <f>AC3</f>
        <v>0</v>
      </c>
      <c r="Y64" s="244">
        <v>5</v>
      </c>
      <c r="Z64" s="254">
        <f t="shared" si="0"/>
        <v>1</v>
      </c>
      <c r="AA64" s="316"/>
      <c r="AB64" s="316"/>
      <c r="AC64" s="316"/>
    </row>
    <row r="65" spans="1:29" s="66" customFormat="1" ht="18.600000000000001" customHeight="1" x14ac:dyDescent="0.35">
      <c r="A65" s="169"/>
      <c r="B65" s="560"/>
      <c r="C65" s="560"/>
      <c r="D65" s="560"/>
      <c r="E65" s="560"/>
      <c r="F65" s="560"/>
      <c r="G65" s="560"/>
      <c r="H65" s="560"/>
      <c r="I65" s="227">
        <f>IF('8. Gestión logística'!E$11 ="NA","NA",IF('8. Gestión logística'!E$11&lt;&gt;"",'8. Gestión logística'!E$2,0))</f>
        <v>0</v>
      </c>
      <c r="J65" s="227">
        <f>IF('8. Gestión logística'!F$11 ="NA","NA",IF('8. Gestión logística'!F$11&lt;&gt;"",'8. Gestión logística'!F$2,0))</f>
        <v>0</v>
      </c>
      <c r="K65" s="227">
        <f>IF('8. Gestión logística'!G$11 ="NA","NA",IF('8. Gestión logística'!G$11&lt;&gt;"",'8. Gestión logística'!G$2,0))</f>
        <v>0</v>
      </c>
      <c r="L65" s="227">
        <f>IF('8. Gestión logística'!H$11 ="NA","NA",IF('8. Gestión logística'!H$11&lt;&gt;"",'8. Gestión logística'!H$2,0))</f>
        <v>0</v>
      </c>
      <c r="M65" s="227">
        <f>IF('8. Gestión logística'!I$11 ="NA","NA",IF('8. Gestión logística'!I$11&lt;&gt;"",'8. Gestión logística'!I$2,0))</f>
        <v>0</v>
      </c>
      <c r="N65" s="228"/>
      <c r="P65" s="179">
        <v>5</v>
      </c>
      <c r="Q65" s="559" t="str">
        <f>Q16</f>
        <v>Gestión de la calidad</v>
      </c>
      <c r="R65" s="559"/>
      <c r="S65" s="559"/>
      <c r="T65" s="559"/>
      <c r="U65" s="559"/>
      <c r="V65" s="559"/>
      <c r="W65" s="559"/>
      <c r="X65" s="240">
        <f>AC16</f>
        <v>0</v>
      </c>
      <c r="Y65" s="240">
        <v>5</v>
      </c>
      <c r="Z65" s="253">
        <f t="shared" si="0"/>
        <v>1</v>
      </c>
      <c r="AA65" s="316"/>
      <c r="AB65" s="316"/>
      <c r="AC65" s="316"/>
    </row>
    <row r="66" spans="1:29" s="66" customFormat="1" ht="18.600000000000001" customHeight="1" x14ac:dyDescent="0.35">
      <c r="A66" s="167"/>
      <c r="B66" s="560"/>
      <c r="C66" s="560"/>
      <c r="D66" s="560"/>
      <c r="E66" s="560"/>
      <c r="F66" s="560"/>
      <c r="G66" s="560"/>
      <c r="H66" s="560"/>
      <c r="I66" s="227">
        <f>IF('8. Gestión logística'!E$13 ="NA","NA",IF('8. Gestión logística'!E$13&lt;&gt;"",'8. Gestión logística'!E$2,0))</f>
        <v>0</v>
      </c>
      <c r="J66" s="227">
        <f>IF('8. Gestión logística'!F$13 ="NA","NA",IF('8. Gestión logística'!F$13&lt;&gt;"",'8. Gestión logística'!F$2,0))</f>
        <v>0</v>
      </c>
      <c r="K66" s="227">
        <f>IF('8. Gestión logística'!G$13 ="NA","NA",IF('8. Gestión logística'!G$13&lt;&gt;"",'8. Gestión logística'!G$2,0))</f>
        <v>0</v>
      </c>
      <c r="L66" s="227">
        <f>IF('8. Gestión logística'!H$13 ="NA","NA",IF('8. Gestión logística'!H$13&lt;&gt;"",'8. Gestión logística'!H$2,0))</f>
        <v>0</v>
      </c>
      <c r="M66" s="227">
        <f>IF('8. Gestión logística'!I$13 ="NA","NA",IF('8. Gestión logística'!I$13&lt;&gt;"",'8. Gestión logística'!I$2,0))</f>
        <v>0</v>
      </c>
      <c r="N66" s="228"/>
      <c r="P66" s="180">
        <v>6</v>
      </c>
      <c r="Q66" s="568" t="str">
        <f>Q29</f>
        <v>Desarrollo y sofisticación de producto</v>
      </c>
      <c r="R66" s="568"/>
      <c r="S66" s="568"/>
      <c r="T66" s="568"/>
      <c r="U66" s="568"/>
      <c r="V66" s="568"/>
      <c r="W66" s="568"/>
      <c r="X66" s="244">
        <f>AC29</f>
        <v>0</v>
      </c>
      <c r="Y66" s="244">
        <v>5</v>
      </c>
      <c r="Z66" s="254">
        <f t="shared" si="0"/>
        <v>1</v>
      </c>
      <c r="AA66" s="316"/>
      <c r="AB66" s="316"/>
      <c r="AC66" s="316"/>
    </row>
    <row r="67" spans="1:29" s="66" customFormat="1" ht="18.600000000000001" customHeight="1" x14ac:dyDescent="0.35">
      <c r="A67" s="305">
        <v>4</v>
      </c>
      <c r="B67" s="571" t="str">
        <f>'8. Gestión logística'!B15</f>
        <v>Tiempo de abastecimiento y distribución</v>
      </c>
      <c r="C67" s="571"/>
      <c r="D67" s="571"/>
      <c r="E67" s="571"/>
      <c r="F67" s="571"/>
      <c r="G67" s="571"/>
      <c r="H67" s="571"/>
      <c r="I67" s="310">
        <f>IF('8. Gestión logística'!E$15 ="NA","NA",IF('8. Gestión logística'!E$15&lt;&gt;"",'8. Gestión logística'!E$2,0))</f>
        <v>0</v>
      </c>
      <c r="J67" s="310">
        <f>IF('8. Gestión logística'!F$15 ="NA","NA",IF('8. Gestión logística'!F$15&lt;&gt;"",'8. Gestión logística'!F$2,0))</f>
        <v>0</v>
      </c>
      <c r="K67" s="310">
        <f>IF('8. Gestión logística'!G$15 ="NA","NA",IF('8. Gestión logística'!G$15&lt;&gt;"",'8. Gestión logística'!G$2,0))</f>
        <v>0</v>
      </c>
      <c r="L67" s="310">
        <f>IF('8. Gestión logística'!H$15 ="NA","NA",IF('8. Gestión logística'!H$15&lt;&gt;"",'8. Gestión logística'!H$2,0))</f>
        <v>0</v>
      </c>
      <c r="M67" s="310">
        <f>IF('8. Gestión logística'!I$15 ="NA","NA",IF('8. Gestión logística'!I$15&lt;&gt;"",'8. Gestión logística'!I$2,0))</f>
        <v>0</v>
      </c>
      <c r="N67" s="311"/>
      <c r="P67" s="179">
        <v>7</v>
      </c>
      <c r="Q67" s="559" t="str">
        <f>Q42</f>
        <v>Transformación digital</v>
      </c>
      <c r="R67" s="559"/>
      <c r="S67" s="559"/>
      <c r="T67" s="559"/>
      <c r="U67" s="559"/>
      <c r="V67" s="559"/>
      <c r="W67" s="559"/>
      <c r="X67" s="240">
        <f>AC42</f>
        <v>0</v>
      </c>
      <c r="Y67" s="240">
        <v>5</v>
      </c>
      <c r="Z67" s="253">
        <f t="shared" si="0"/>
        <v>1</v>
      </c>
      <c r="AA67" s="316"/>
      <c r="AB67" s="316"/>
      <c r="AC67" s="316"/>
    </row>
    <row r="68" spans="1:29" s="66" customFormat="1" ht="18.600000000000001" customHeight="1" x14ac:dyDescent="0.35">
      <c r="A68" s="299"/>
      <c r="B68" s="560"/>
      <c r="C68" s="560"/>
      <c r="D68" s="560"/>
      <c r="E68" s="560"/>
      <c r="F68" s="560"/>
      <c r="G68" s="560"/>
      <c r="H68" s="560"/>
      <c r="I68" s="312">
        <f>IF('8. Gestión logística'!E$17 ="NA","NA",IF('8. Gestión logística'!E$17&lt;&gt;"",'8. Gestión logística'!E$2,0))</f>
        <v>0</v>
      </c>
      <c r="J68" s="312">
        <f>IF('8. Gestión logística'!F$17 ="NA","NA",IF('8. Gestión logística'!F$17&lt;&gt;"",'8. Gestión logística'!F$2,0))</f>
        <v>0</v>
      </c>
      <c r="K68" s="312">
        <f>IF('8. Gestión logística'!G$17 ="NA","NA",IF('8. Gestión logística'!G$17&lt;&gt;"",'8. Gestión logística'!G$2,0))</f>
        <v>0</v>
      </c>
      <c r="L68" s="312">
        <f>IF('8. Gestión logística'!H$17 ="NA","NA",IF('8. Gestión logística'!H$17&lt;&gt;"",'8. Gestión logística'!H$2,0))</f>
        <v>0</v>
      </c>
      <c r="M68" s="312">
        <f>IF('8. Gestión logística'!I$17 ="NA","NA",IF('8. Gestión logística'!I$17&lt;&gt;"",'8. Gestión logística'!I$2,0))</f>
        <v>0</v>
      </c>
      <c r="N68" s="313"/>
      <c r="P68" s="180">
        <v>8</v>
      </c>
      <c r="Q68" s="568" t="str">
        <f>B60</f>
        <v>Gestión logística</v>
      </c>
      <c r="R68" s="568"/>
      <c r="S68" s="568"/>
      <c r="T68" s="568"/>
      <c r="U68" s="568"/>
      <c r="V68" s="568"/>
      <c r="W68" s="568"/>
      <c r="X68" s="244" t="e">
        <f>N60</f>
        <v>#DIV/0!</v>
      </c>
      <c r="Y68" s="244">
        <v>5</v>
      </c>
      <c r="Z68" s="254" t="e">
        <f t="shared" si="0"/>
        <v>#DIV/0!</v>
      </c>
      <c r="AA68" s="316"/>
      <c r="AB68" s="316"/>
      <c r="AC68" s="316"/>
    </row>
    <row r="69" spans="1:29" s="66" customFormat="1" ht="18.600000000000001" customHeight="1" x14ac:dyDescent="0.35">
      <c r="A69" s="167">
        <v>5</v>
      </c>
      <c r="B69" s="572" t="str">
        <f>'8. Gestión logística'!B19</f>
        <v>Costos internos y externos de No-calidad</v>
      </c>
      <c r="C69" s="572"/>
      <c r="D69" s="572"/>
      <c r="E69" s="572"/>
      <c r="F69" s="572"/>
      <c r="G69" s="572"/>
      <c r="H69" s="572"/>
      <c r="I69" s="227">
        <f>IF('8. Gestión logística'!E$19&lt;&gt;"",'8. Gestión logística'!E$2,0)</f>
        <v>0</v>
      </c>
      <c r="J69" s="227">
        <f>IF('8. Gestión logística'!F$19&lt;&gt;"",'8. Gestión logística'!F$2,0)</f>
        <v>0</v>
      </c>
      <c r="K69" s="227">
        <f>IF('8. Gestión logística'!G$19&lt;&gt;"",'8. Gestión logística'!G$2,0)</f>
        <v>0</v>
      </c>
      <c r="L69" s="227">
        <f>IF('8. Gestión logística'!H$19&lt;&gt;"",'8. Gestión logística'!H$2,0)</f>
        <v>0</v>
      </c>
      <c r="M69" s="227">
        <f>IF('8. Gestión logística'!I$19&lt;&gt;"",'8. Gestión logística'!I$2,0)</f>
        <v>0</v>
      </c>
      <c r="N69" s="228"/>
      <c r="P69" s="181">
        <v>9</v>
      </c>
      <c r="Q69" s="578" t="str">
        <f>B75</f>
        <v>Sostenibilidad ambiental</v>
      </c>
      <c r="R69" s="578"/>
      <c r="S69" s="578"/>
      <c r="T69" s="578"/>
      <c r="U69" s="578"/>
      <c r="V69" s="578"/>
      <c r="W69" s="578"/>
      <c r="X69" s="248">
        <f>N75</f>
        <v>0</v>
      </c>
      <c r="Y69" s="248">
        <v>5</v>
      </c>
      <c r="Z69" s="255">
        <f t="shared" si="0"/>
        <v>1</v>
      </c>
      <c r="AA69" s="316"/>
      <c r="AB69" s="316"/>
      <c r="AC69" s="316"/>
    </row>
    <row r="70" spans="1:29" s="66" customFormat="1" ht="18.600000000000001" customHeight="1" x14ac:dyDescent="0.35">
      <c r="A70" s="167">
        <v>6</v>
      </c>
      <c r="B70" s="560" t="str">
        <f>'8. Gestión logística'!B21</f>
        <v>Gestión de los costos totales de entrega</v>
      </c>
      <c r="C70" s="560"/>
      <c r="D70" s="560"/>
      <c r="E70" s="560"/>
      <c r="F70" s="560"/>
      <c r="G70" s="560"/>
      <c r="H70" s="560"/>
      <c r="I70" s="227">
        <f>IF('8. Gestión logística'!E$21 ="NA","NA",IF('8. Gestión logística'!E$21&lt;&gt;"",'8. Gestión logística'!E$2,0))</f>
        <v>0</v>
      </c>
      <c r="J70" s="227">
        <f>IF('8. Gestión logística'!F$21 ="NA","NA",IF('8. Gestión logística'!F$21&lt;&gt;"",'8. Gestión logística'!F$2,0))</f>
        <v>0</v>
      </c>
      <c r="K70" s="227">
        <f>IF('8. Gestión logística'!G$21 ="NA","NA",IF('8. Gestión logística'!G$21&lt;&gt;"",'8. Gestión logística'!G$2,0))</f>
        <v>0</v>
      </c>
      <c r="L70" s="227">
        <f>IF('8. Gestión logística'!H$21 ="NA","NA",IF('8. Gestión logística'!H$21&lt;&gt;"",'8. Gestión logística'!H$2,0))</f>
        <v>0</v>
      </c>
      <c r="M70" s="227">
        <f>IF('8. Gestión logística'!I$21 ="NA","NA",IF('8. Gestión logística'!I$21&lt;&gt;"",'8. Gestión logística'!I$2,0))</f>
        <v>0</v>
      </c>
      <c r="N70" s="228"/>
      <c r="P70" s="319"/>
      <c r="Q70" s="570"/>
      <c r="R70" s="570"/>
      <c r="S70" s="570"/>
      <c r="T70" s="570"/>
      <c r="U70" s="570"/>
      <c r="V70" s="570"/>
      <c r="W70" s="570"/>
      <c r="X70" s="316"/>
      <c r="Y70" s="316"/>
      <c r="Z70" s="316"/>
      <c r="AA70" s="316"/>
      <c r="AB70" s="316"/>
      <c r="AC70" s="316"/>
    </row>
    <row r="71" spans="1:29" s="66" customFormat="1" ht="18.600000000000001" customHeight="1" x14ac:dyDescent="0.35">
      <c r="A71" s="167">
        <v>7</v>
      </c>
      <c r="B71" s="560" t="str">
        <f>'8. Gestión logística'!B23</f>
        <v>Automatización de procesos logísticos</v>
      </c>
      <c r="C71" s="560"/>
      <c r="D71" s="560"/>
      <c r="E71" s="560"/>
      <c r="F71" s="560"/>
      <c r="G71" s="560"/>
      <c r="H71" s="560"/>
      <c r="I71" s="227">
        <f>IF('8. Gestión logística'!E$23 ="NA","NA",IF('8. Gestión logística'!E$23&lt;&gt;"",'8. Gestión logística'!E$2,0))</f>
        <v>0</v>
      </c>
      <c r="J71" s="227">
        <f>IF('8. Gestión logística'!F$23 ="NA","NA",IF('8. Gestión logística'!F$23&lt;&gt;"",'8. Gestión logística'!F$2,0))</f>
        <v>0</v>
      </c>
      <c r="K71" s="227">
        <f>IF('8. Gestión logística'!G$23 ="NA","NA",IF('8. Gestión logística'!G$23&lt;&gt;"",'8. Gestión logística'!G$2,0))</f>
        <v>0</v>
      </c>
      <c r="L71" s="227">
        <f>IF('8. Gestión logística'!H$23 ="NA","NA",IF('8. Gestión logística'!H$23&lt;&gt;"",'8. Gestión logística'!H$2,0))</f>
        <v>0</v>
      </c>
      <c r="M71" s="227">
        <f>IF('8. Gestión logística'!I$23 ="NA","NA",IF('8. Gestión logística'!I$23&lt;&gt;"",'8. Gestión logística'!I$2,0))</f>
        <v>0</v>
      </c>
      <c r="N71" s="228"/>
      <c r="P71" s="319"/>
      <c r="Q71" s="570"/>
      <c r="R71" s="570"/>
      <c r="S71" s="570"/>
      <c r="T71" s="570"/>
      <c r="U71" s="570"/>
      <c r="V71" s="570"/>
      <c r="W71" s="570"/>
      <c r="X71" s="316"/>
      <c r="Y71" s="316"/>
      <c r="Z71" s="316"/>
      <c r="AA71" s="316"/>
      <c r="AB71" s="316"/>
      <c r="AC71" s="316"/>
    </row>
    <row r="72" spans="1:29" s="66" customFormat="1" ht="18.600000000000001" customHeight="1" x14ac:dyDescent="0.35">
      <c r="A72" s="167">
        <v>8</v>
      </c>
      <c r="B72" s="572" t="str">
        <f>'8. Gestión logística'!B25</f>
        <v>Qué tan importante es el pronóstico para la planeación de la producción</v>
      </c>
      <c r="C72" s="572"/>
      <c r="D72" s="572"/>
      <c r="E72" s="572"/>
      <c r="F72" s="572"/>
      <c r="G72" s="572"/>
      <c r="H72" s="572"/>
      <c r="I72" s="227">
        <f>IF('8. Gestión logística'!E$25&lt;&gt;"",'8. Gestión logística'!E$2,0)</f>
        <v>0</v>
      </c>
      <c r="J72" s="227">
        <f>IF('8. Gestión logística'!F$25&lt;&gt;"",'8. Gestión logística'!F$2,0)</f>
        <v>0</v>
      </c>
      <c r="K72" s="227">
        <f>IF('8. Gestión logística'!G$25&lt;&gt;"",'8. Gestión logística'!G$2,0)</f>
        <v>0</v>
      </c>
      <c r="L72" s="227">
        <f>IF('8. Gestión logística'!H$25&lt;&gt;"",'8. Gestión logística'!H$2,0)</f>
        <v>0</v>
      </c>
      <c r="M72" s="227">
        <f>IF('8. Gestión logística'!I$25&lt;&gt;"",'8. Gestión logística'!I$2,0)</f>
        <v>0</v>
      </c>
      <c r="N72" s="228"/>
      <c r="P72" s="319"/>
      <c r="Q72" s="570"/>
      <c r="R72" s="570"/>
      <c r="S72" s="570"/>
      <c r="T72" s="570"/>
      <c r="U72" s="570"/>
      <c r="V72" s="570"/>
      <c r="W72" s="570"/>
      <c r="X72" s="316"/>
      <c r="Y72" s="316"/>
      <c r="Z72" s="316"/>
      <c r="AA72" s="316"/>
      <c r="AB72" s="316"/>
      <c r="AC72" s="316"/>
    </row>
    <row r="73" spans="1:29" s="66" customFormat="1" ht="18.600000000000001" customHeight="1" x14ac:dyDescent="0.35">
      <c r="A73" s="167">
        <v>9</v>
      </c>
      <c r="B73" s="560" t="str">
        <f>'8. Gestión logística'!B27</f>
        <v xml:space="preserve">Cuál es el alcance de la participación del proveedor de bienes y servicios en los eventos Kaizen
</v>
      </c>
      <c r="C73" s="560"/>
      <c r="D73" s="560"/>
      <c r="E73" s="560"/>
      <c r="F73" s="560"/>
      <c r="G73" s="560"/>
      <c r="H73" s="560"/>
      <c r="I73" s="227">
        <f>IF('8. Gestión logística'!E$27 ="NA","NA",IF('8. Gestión logística'!E$27&lt;&gt;"",'8. Gestión logística'!E$2,0))</f>
        <v>0</v>
      </c>
      <c r="J73" s="227">
        <f>IF('8. Gestión logística'!F$27 ="NA","NA",IF('8. Gestión logística'!F$27&lt;&gt;"",'8. Gestión logística'!F$2,0))</f>
        <v>0</v>
      </c>
      <c r="K73" s="227">
        <f>IF('8. Gestión logística'!G$27 ="NA","NA",IF('8. Gestión logística'!G$27&lt;&gt;"",'8. Gestión logística'!G$2,0))</f>
        <v>0</v>
      </c>
      <c r="L73" s="227">
        <f>IF('8. Gestión logística'!H$27 ="NA","NA",IF('8. Gestión logística'!H$27&lt;&gt;"",'8. Gestión logística'!H$2,0))</f>
        <v>0</v>
      </c>
      <c r="M73" s="227">
        <f>IF('8. Gestión logística'!I$27 ="NA","NA",IF('8. Gestión logística'!I$27&lt;&gt;"",'8. Gestión logística'!I$2,0))</f>
        <v>0</v>
      </c>
      <c r="N73" s="228"/>
      <c r="P73" s="319"/>
      <c r="Q73" s="570"/>
      <c r="R73" s="570"/>
      <c r="S73" s="570"/>
      <c r="T73" s="570"/>
      <c r="U73" s="570"/>
      <c r="V73" s="570"/>
      <c r="W73" s="570"/>
      <c r="X73" s="316"/>
      <c r="Y73" s="316"/>
      <c r="Z73" s="316"/>
      <c r="AA73" s="316"/>
      <c r="AB73" s="316"/>
      <c r="AC73" s="316"/>
    </row>
    <row r="74" spans="1:29" s="66" customFormat="1" ht="18.600000000000001" customHeight="1" x14ac:dyDescent="0.35">
      <c r="A74" s="167">
        <v>10</v>
      </c>
      <c r="B74" s="560" t="str">
        <f>'8. Gestión logística'!B29</f>
        <v>Cómo selecciona los proveedores</v>
      </c>
      <c r="C74" s="560"/>
      <c r="D74" s="560"/>
      <c r="E74" s="560"/>
      <c r="F74" s="560"/>
      <c r="G74" s="560"/>
      <c r="H74" s="560"/>
      <c r="I74" s="227">
        <f>IF('8. Gestión logística'!E$29 ="NA","NA",IF('8. Gestión logística'!E$29&lt;&gt;"",'8. Gestión logística'!E$2,0))</f>
        <v>0</v>
      </c>
      <c r="J74" s="227">
        <f>IF('8. Gestión logística'!F$29 ="NA","NA",IF('8. Gestión logística'!F$29&lt;&gt;"",'8. Gestión logística'!F$2,0))</f>
        <v>0</v>
      </c>
      <c r="K74" s="227">
        <f>IF('8. Gestión logística'!G$29 ="NA","NA",IF('8. Gestión logística'!G$29&lt;&gt;"",'8. Gestión logística'!G$2,0))</f>
        <v>0</v>
      </c>
      <c r="L74" s="227">
        <f>IF('8. Gestión logística'!H$29 ="NA","NA",IF('8. Gestión logística'!H$29&lt;&gt;"",'8. Gestión logística'!H$2,0))</f>
        <v>0</v>
      </c>
      <c r="M74" s="227">
        <f>IF('8. Gestión logística'!I$29 ="NA","NA",IF('8. Gestión logística'!I$29&lt;&gt;"",'8. Gestión logística'!I$2,0))</f>
        <v>0</v>
      </c>
      <c r="N74" s="228"/>
      <c r="P74" s="319"/>
      <c r="Q74" s="570"/>
      <c r="R74" s="570"/>
      <c r="S74" s="570"/>
      <c r="T74" s="570"/>
      <c r="U74" s="570"/>
      <c r="V74" s="570"/>
      <c r="W74" s="570"/>
      <c r="X74" s="316"/>
      <c r="Y74" s="316"/>
      <c r="Z74" s="316"/>
      <c r="AA74" s="316"/>
      <c r="AB74" s="316"/>
      <c r="AC74" s="316"/>
    </row>
    <row r="75" spans="1:29" s="66" customFormat="1" ht="18.600000000000001" customHeight="1" x14ac:dyDescent="0.35">
      <c r="A75" s="303" t="s">
        <v>138</v>
      </c>
      <c r="B75" s="554" t="s">
        <v>503</v>
      </c>
      <c r="C75" s="554"/>
      <c r="D75" s="554"/>
      <c r="E75" s="554"/>
      <c r="F75" s="554"/>
      <c r="G75" s="554"/>
      <c r="H75" s="554"/>
      <c r="I75" s="314"/>
      <c r="J75" s="314"/>
      <c r="K75" s="314"/>
      <c r="L75" s="314"/>
      <c r="M75" s="314"/>
      <c r="N75" s="364">
        <f>IFERROR(AVERAGEIF(I76:M82,"&lt;&gt;0",I76:M82),0)</f>
        <v>0</v>
      </c>
      <c r="P75" s="319"/>
      <c r="Q75" s="570"/>
      <c r="R75" s="570"/>
      <c r="S75" s="570"/>
      <c r="T75" s="570"/>
      <c r="U75" s="570"/>
      <c r="V75" s="570"/>
      <c r="W75" s="570"/>
      <c r="X75" s="316"/>
      <c r="Y75" s="316"/>
      <c r="Z75" s="316"/>
      <c r="AA75" s="316"/>
      <c r="AB75" s="316"/>
      <c r="AC75" s="316"/>
    </row>
    <row r="76" spans="1:29" s="66" customFormat="1" ht="18.600000000000001" customHeight="1" x14ac:dyDescent="0.35">
      <c r="A76" s="167">
        <v>1</v>
      </c>
      <c r="B76" s="574" t="str">
        <f>'9. Sostenibilidad ambiental'!B3</f>
        <v>Compromiso</v>
      </c>
      <c r="C76" s="574"/>
      <c r="D76" s="574"/>
      <c r="E76" s="574"/>
      <c r="F76" s="574"/>
      <c r="G76" s="574"/>
      <c r="H76" s="574"/>
      <c r="I76" s="227">
        <f>IF('9. Sostenibilidad ambiental'!E$3&lt;&gt;"",'9. Sostenibilidad ambiental'!E$2,0)</f>
        <v>0</v>
      </c>
      <c r="J76" s="227">
        <f>IF('9. Sostenibilidad ambiental'!F$3&lt;&gt;"",'9. Sostenibilidad ambiental'!F$2,0)</f>
        <v>0</v>
      </c>
      <c r="K76" s="227">
        <f>IF('9. Sostenibilidad ambiental'!G$3&lt;&gt;"",'9. Sostenibilidad ambiental'!G$2,0)</f>
        <v>0</v>
      </c>
      <c r="L76" s="227">
        <f>IF('9. Sostenibilidad ambiental'!H$3&lt;&gt;"",'9. Sostenibilidad ambiental'!H$2,0)</f>
        <v>0</v>
      </c>
      <c r="M76" s="227">
        <f>IF('9. Sostenibilidad ambiental'!I$3&lt;&gt;"",'9. Sostenibilidad ambiental'!I$2,0)</f>
        <v>0</v>
      </c>
      <c r="N76" s="228"/>
      <c r="P76" s="319"/>
      <c r="Q76" s="570"/>
      <c r="R76" s="570"/>
      <c r="S76" s="570"/>
      <c r="T76" s="570"/>
      <c r="U76" s="570"/>
      <c r="V76" s="570"/>
      <c r="W76" s="570"/>
      <c r="X76" s="316"/>
      <c r="Y76" s="316"/>
      <c r="Z76" s="316"/>
      <c r="AA76" s="316"/>
      <c r="AB76" s="316"/>
      <c r="AC76" s="316"/>
    </row>
    <row r="77" spans="1:29" s="66" customFormat="1" ht="18.600000000000001" customHeight="1" x14ac:dyDescent="0.35">
      <c r="A77" s="167">
        <v>2</v>
      </c>
      <c r="B77" s="574" t="str">
        <f>'9. Sostenibilidad ambiental'!B5</f>
        <v>Movilización de recursos</v>
      </c>
      <c r="C77" s="574"/>
      <c r="D77" s="574"/>
      <c r="E77" s="574"/>
      <c r="F77" s="574"/>
      <c r="G77" s="574"/>
      <c r="H77" s="574"/>
      <c r="I77" s="227">
        <f>IF('9. Sostenibilidad ambiental'!E$5&lt;&gt;"",'9. Sostenibilidad ambiental'!E$2,0)</f>
        <v>0</v>
      </c>
      <c r="J77" s="227">
        <f>IF('9. Sostenibilidad ambiental'!F$5&lt;&gt;"",'9. Sostenibilidad ambiental'!F$2,0)</f>
        <v>0</v>
      </c>
      <c r="K77" s="227">
        <f>IF('9. Sostenibilidad ambiental'!G$5&lt;&gt;"",'9. Sostenibilidad ambiental'!G$2,0)</f>
        <v>0</v>
      </c>
      <c r="L77" s="227">
        <f>IF('9. Sostenibilidad ambiental'!H$5&lt;&gt;"",'9. Sostenibilidad ambiental'!H$2,0)</f>
        <v>0</v>
      </c>
      <c r="M77" s="227">
        <f>IF('9. Sostenibilidad ambiental'!I$5&lt;&gt;"",'9. Sostenibilidad ambiental'!I$2,0)</f>
        <v>0</v>
      </c>
      <c r="N77" s="228"/>
      <c r="P77" s="319"/>
      <c r="Q77" s="570"/>
      <c r="R77" s="570"/>
      <c r="S77" s="570"/>
      <c r="T77" s="570"/>
      <c r="U77" s="570"/>
      <c r="V77" s="570"/>
      <c r="W77" s="570"/>
      <c r="X77" s="316"/>
      <c r="Y77" s="316"/>
      <c r="Z77" s="316"/>
      <c r="AA77" s="316"/>
      <c r="AB77" s="316"/>
      <c r="AC77" s="316"/>
    </row>
    <row r="78" spans="1:29" s="66" customFormat="1" ht="18.600000000000001" customHeight="1" x14ac:dyDescent="0.35">
      <c r="A78" s="167">
        <v>3</v>
      </c>
      <c r="B78" s="574" t="str">
        <f>'9. Sostenibilidad ambiental'!B7</f>
        <v>Entendimiento</v>
      </c>
      <c r="C78" s="574"/>
      <c r="D78" s="574"/>
      <c r="E78" s="574"/>
      <c r="F78" s="574"/>
      <c r="G78" s="574"/>
      <c r="H78" s="574"/>
      <c r="I78" s="227">
        <f>IF('9. Sostenibilidad ambiental'!E$7&lt;&gt;"",'9. Sostenibilidad ambiental'!E$2,0)</f>
        <v>0</v>
      </c>
      <c r="J78" s="227">
        <f>IF('9. Sostenibilidad ambiental'!F$7&lt;&gt;"",'9. Sostenibilidad ambiental'!F$2,0)</f>
        <v>0</v>
      </c>
      <c r="K78" s="227">
        <f>IF('9. Sostenibilidad ambiental'!G$7&lt;&gt;"",'9. Sostenibilidad ambiental'!G$2,0)</f>
        <v>0</v>
      </c>
      <c r="L78" s="227">
        <f>IF('9. Sostenibilidad ambiental'!H$7&lt;&gt;"",'9. Sostenibilidad ambiental'!H$2,0)</f>
        <v>0</v>
      </c>
      <c r="M78" s="227">
        <f>IF('9. Sostenibilidad ambiental'!I$7&lt;&gt;"",'9. Sostenibilidad ambiental'!I$2,0)</f>
        <v>0</v>
      </c>
      <c r="N78" s="228"/>
      <c r="P78" s="319"/>
      <c r="Q78" s="570"/>
      <c r="R78" s="570"/>
      <c r="S78" s="570"/>
      <c r="T78" s="570"/>
      <c r="U78" s="570"/>
      <c r="V78" s="570"/>
      <c r="W78" s="570"/>
      <c r="X78" s="316"/>
      <c r="Y78" s="316"/>
      <c r="Z78" s="316"/>
      <c r="AA78" s="316"/>
      <c r="AB78" s="316"/>
      <c r="AC78" s="316"/>
    </row>
    <row r="79" spans="1:29" s="66" customFormat="1" ht="18.600000000000001" customHeight="1" x14ac:dyDescent="0.35">
      <c r="A79" s="169">
        <v>4</v>
      </c>
      <c r="B79" s="574" t="str">
        <f>'9. Sostenibilidad ambiental'!B9</f>
        <v>Identificación</v>
      </c>
      <c r="C79" s="574"/>
      <c r="D79" s="574"/>
      <c r="E79" s="574"/>
      <c r="F79" s="574"/>
      <c r="G79" s="574"/>
      <c r="H79" s="574"/>
      <c r="I79" s="227">
        <f>IF('9. Sostenibilidad ambiental'!E$9&lt;&gt;"",'9. Sostenibilidad ambiental'!E$2,0)</f>
        <v>0</v>
      </c>
      <c r="J79" s="227">
        <f>IF('9. Sostenibilidad ambiental'!F$9&lt;&gt;"",'9. Sostenibilidad ambiental'!F$2,0)</f>
        <v>0</v>
      </c>
      <c r="K79" s="227">
        <f>IF('9. Sostenibilidad ambiental'!G$9&lt;&gt;"",'9. Sostenibilidad ambiental'!G$2,0)</f>
        <v>0</v>
      </c>
      <c r="L79" s="227">
        <f>IF('9. Sostenibilidad ambiental'!H$9&lt;&gt;"",'9. Sostenibilidad ambiental'!H$2,0)</f>
        <v>0</v>
      </c>
      <c r="M79" s="227">
        <f>IF('9. Sostenibilidad ambiental'!I$9&lt;&gt;"",'9. Sostenibilidad ambiental'!I$2,0)</f>
        <v>0</v>
      </c>
      <c r="N79" s="228"/>
      <c r="P79" s="319"/>
      <c r="Q79" s="570"/>
      <c r="R79" s="570"/>
      <c r="S79" s="570"/>
      <c r="T79" s="570"/>
      <c r="U79" s="570"/>
      <c r="V79" s="570"/>
      <c r="W79" s="570"/>
      <c r="X79" s="316"/>
      <c r="Y79" s="316"/>
      <c r="Z79" s="316"/>
      <c r="AA79" s="316"/>
      <c r="AB79" s="316"/>
      <c r="AC79" s="316"/>
    </row>
    <row r="80" spans="1:29" s="66" customFormat="1" ht="18.600000000000001" customHeight="1" x14ac:dyDescent="0.35">
      <c r="A80" s="305">
        <v>5</v>
      </c>
      <c r="B80" s="573" t="str">
        <f>'9. Sostenibilidad ambiental'!B11</f>
        <v>Toma de decisión</v>
      </c>
      <c r="C80" s="573"/>
      <c r="D80" s="573"/>
      <c r="E80" s="573"/>
      <c r="F80" s="573"/>
      <c r="G80" s="573"/>
      <c r="H80" s="573"/>
      <c r="I80" s="310">
        <f>IF('9. Sostenibilidad ambiental'!E$11&lt;&gt;"",'9. Sostenibilidad ambiental'!E$2,0)</f>
        <v>0</v>
      </c>
      <c r="J80" s="310">
        <f>IF('9. Sostenibilidad ambiental'!F$11&lt;&gt;"",'9. Sostenibilidad ambiental'!F$2,0)</f>
        <v>0</v>
      </c>
      <c r="K80" s="310">
        <f>IF('9. Sostenibilidad ambiental'!G$11&lt;&gt;"",'9. Sostenibilidad ambiental'!G$2,0)</f>
        <v>0</v>
      </c>
      <c r="L80" s="310">
        <f>IF('9. Sostenibilidad ambiental'!H$11&lt;&gt;"",'9. Sostenibilidad ambiental'!H$2,0)</f>
        <v>0</v>
      </c>
      <c r="M80" s="310">
        <f>IF('9. Sostenibilidad ambiental'!I$11&lt;&gt;"",'9. Sostenibilidad ambiental'!I$2,0)</f>
        <v>0</v>
      </c>
      <c r="N80" s="311"/>
      <c r="P80" s="170"/>
      <c r="Q80" s="579"/>
      <c r="R80" s="579"/>
      <c r="S80" s="579"/>
      <c r="T80" s="579"/>
      <c r="U80" s="579"/>
      <c r="V80" s="579"/>
      <c r="W80" s="579"/>
    </row>
    <row r="81" spans="1:23" s="66" customFormat="1" ht="18.600000000000001" customHeight="1" x14ac:dyDescent="0.35">
      <c r="A81" s="299">
        <v>6</v>
      </c>
      <c r="B81" s="564" t="str">
        <f>'9. Sostenibilidad ambiental'!B13</f>
        <v xml:space="preserve">Revisión </v>
      </c>
      <c r="C81" s="564"/>
      <c r="D81" s="564"/>
      <c r="E81" s="564"/>
      <c r="F81" s="564"/>
      <c r="G81" s="564"/>
      <c r="H81" s="564"/>
      <c r="I81" s="312">
        <f>IF('9. Sostenibilidad ambiental'!E$13&lt;&gt;"",'9. Sostenibilidad ambiental'!E$2,0)</f>
        <v>0</v>
      </c>
      <c r="J81" s="312">
        <f>IF('9. Sostenibilidad ambiental'!F$13&lt;&gt;"",'9. Sostenibilidad ambiental'!F$2,0)</f>
        <v>0</v>
      </c>
      <c r="K81" s="312">
        <f>IF('9. Sostenibilidad ambiental'!G$13&lt;&gt;"",'9. Sostenibilidad ambiental'!G$2,0)</f>
        <v>0</v>
      </c>
      <c r="L81" s="312">
        <f>IF('9. Sostenibilidad ambiental'!H$13&lt;&gt;"",'9. Sostenibilidad ambiental'!H$2,0)</f>
        <v>0</v>
      </c>
      <c r="M81" s="312">
        <f>IF('9. Sostenibilidad ambiental'!I$13&lt;&gt;"",'9. Sostenibilidad ambiental'!I$2,0)</f>
        <v>0</v>
      </c>
      <c r="N81" s="313"/>
      <c r="P81" s="170"/>
      <c r="Q81" s="579"/>
      <c r="R81" s="579"/>
      <c r="S81" s="579"/>
      <c r="T81" s="579"/>
      <c r="U81" s="579"/>
      <c r="V81" s="579"/>
      <c r="W81" s="579"/>
    </row>
    <row r="82" spans="1:23" s="66" customFormat="1" ht="18.600000000000001" customHeight="1" x14ac:dyDescent="0.35">
      <c r="A82" s="168">
        <v>7</v>
      </c>
      <c r="B82" s="575" t="str">
        <f>'9. Sostenibilidad ambiental'!B15</f>
        <v>Comunicación</v>
      </c>
      <c r="C82" s="575"/>
      <c r="D82" s="575"/>
      <c r="E82" s="575"/>
      <c r="F82" s="575"/>
      <c r="G82" s="575"/>
      <c r="H82" s="575"/>
      <c r="I82" s="432">
        <f>IF('9. Sostenibilidad ambiental'!E$15&lt;&gt;"",'9. Sostenibilidad ambiental'!E$2,0)</f>
        <v>0</v>
      </c>
      <c r="J82" s="432">
        <f>IF('9. Sostenibilidad ambiental'!F$15&lt;&gt;"",'9. Sostenibilidad ambiental'!F$2,0)</f>
        <v>0</v>
      </c>
      <c r="K82" s="432">
        <f>IF('9. Sostenibilidad ambiental'!G$15&lt;&gt;"",'9. Sostenibilidad ambiental'!G$2,0)</f>
        <v>0</v>
      </c>
      <c r="L82" s="432">
        <f>IF('9. Sostenibilidad ambiental'!H$15&lt;&gt;"",'9. Sostenibilidad ambiental'!H$2,0)</f>
        <v>0</v>
      </c>
      <c r="M82" s="432">
        <f>IF('9. Sostenibilidad ambiental'!I$15&lt;&gt;"",'9. Sostenibilidad ambiental'!I$2,0)</f>
        <v>0</v>
      </c>
      <c r="N82" s="433"/>
    </row>
    <row r="83" spans="1:23" s="66" customFormat="1" ht="18.600000000000001" customHeight="1" x14ac:dyDescent="0.35">
      <c r="A83" s="341"/>
      <c r="B83" s="569"/>
      <c r="C83" s="569"/>
      <c r="D83" s="569"/>
      <c r="E83" s="569"/>
      <c r="F83" s="569"/>
      <c r="G83" s="569"/>
      <c r="H83" s="569"/>
      <c r="I83" s="242"/>
      <c r="J83" s="242"/>
      <c r="K83" s="242"/>
      <c r="L83" s="242"/>
      <c r="M83" s="242"/>
      <c r="N83" s="242"/>
    </row>
    <row r="84" spans="1:23" s="66" customFormat="1" ht="18.600000000000001" customHeight="1" x14ac:dyDescent="0.35">
      <c r="A84" s="341"/>
      <c r="B84" s="569"/>
      <c r="C84" s="569"/>
      <c r="D84" s="569"/>
      <c r="E84" s="569"/>
      <c r="F84" s="569"/>
      <c r="G84" s="569"/>
      <c r="H84" s="569"/>
      <c r="I84" s="242"/>
      <c r="J84" s="242"/>
      <c r="K84" s="242"/>
      <c r="L84" s="242"/>
      <c r="M84" s="242"/>
      <c r="N84" s="242"/>
    </row>
    <row r="85" spans="1:23" s="66" customFormat="1" ht="18.600000000000001" customHeight="1" x14ac:dyDescent="0.35">
      <c r="A85" s="341"/>
      <c r="B85" s="569"/>
      <c r="C85" s="569"/>
      <c r="D85" s="569"/>
      <c r="E85" s="569"/>
      <c r="F85" s="569"/>
      <c r="G85" s="569"/>
      <c r="H85" s="569"/>
      <c r="I85" s="242"/>
      <c r="J85" s="242"/>
      <c r="K85" s="242"/>
      <c r="L85" s="242"/>
      <c r="M85" s="242"/>
      <c r="N85" s="242"/>
    </row>
    <row r="86" spans="1:23" s="66" customFormat="1" ht="18.600000000000001" customHeight="1" x14ac:dyDescent="0.35">
      <c r="A86" s="341"/>
      <c r="B86" s="569"/>
      <c r="C86" s="569"/>
      <c r="D86" s="569"/>
      <c r="E86" s="569"/>
      <c r="F86" s="569"/>
      <c r="G86" s="569"/>
      <c r="H86" s="569"/>
      <c r="I86" s="242"/>
      <c r="J86" s="242"/>
      <c r="K86" s="242"/>
      <c r="L86" s="242"/>
      <c r="M86" s="242"/>
      <c r="N86" s="242"/>
    </row>
    <row r="87" spans="1:23" s="66" customFormat="1" ht="18.600000000000001" customHeight="1" x14ac:dyDescent="0.35">
      <c r="A87" s="341"/>
      <c r="B87" s="569"/>
      <c r="C87" s="569"/>
      <c r="D87" s="569"/>
      <c r="E87" s="569"/>
      <c r="F87" s="569"/>
      <c r="G87" s="569"/>
      <c r="H87" s="569"/>
      <c r="I87" s="242"/>
      <c r="J87" s="242"/>
      <c r="K87" s="242"/>
      <c r="L87" s="242"/>
      <c r="M87" s="242"/>
      <c r="N87" s="242"/>
    </row>
    <row r="88" spans="1:23" s="66" customFormat="1" ht="18.600000000000001" customHeight="1" x14ac:dyDescent="0.35">
      <c r="A88" s="341"/>
      <c r="B88" s="569"/>
      <c r="C88" s="569"/>
      <c r="D88" s="569"/>
      <c r="E88" s="569"/>
      <c r="F88" s="569"/>
      <c r="G88" s="569"/>
      <c r="H88" s="569"/>
      <c r="I88" s="242"/>
      <c r="J88" s="242"/>
      <c r="K88" s="242"/>
      <c r="L88" s="242"/>
      <c r="M88" s="242"/>
      <c r="N88" s="242"/>
    </row>
    <row r="89" spans="1:23" s="66" customFormat="1" ht="18.600000000000001" customHeight="1" x14ac:dyDescent="0.35">
      <c r="A89" s="341"/>
      <c r="B89" s="569"/>
      <c r="C89" s="569"/>
      <c r="D89" s="569"/>
      <c r="E89" s="569"/>
      <c r="F89" s="569"/>
      <c r="G89" s="569"/>
      <c r="H89" s="569"/>
      <c r="I89" s="242"/>
      <c r="J89" s="242"/>
      <c r="K89" s="242"/>
      <c r="L89" s="242"/>
      <c r="M89" s="242"/>
      <c r="N89" s="242"/>
    </row>
    <row r="90" spans="1:23" s="66" customFormat="1" ht="18.600000000000001" customHeight="1" x14ac:dyDescent="0.35">
      <c r="A90" s="341"/>
      <c r="B90" s="569"/>
      <c r="C90" s="569"/>
      <c r="D90" s="569"/>
      <c r="E90" s="569"/>
      <c r="F90" s="569"/>
      <c r="G90" s="569"/>
      <c r="H90" s="569"/>
      <c r="I90" s="242"/>
      <c r="J90" s="242"/>
      <c r="K90" s="242"/>
      <c r="L90" s="242"/>
      <c r="M90" s="242"/>
      <c r="N90" s="242"/>
    </row>
    <row r="91" spans="1:23" s="66" customFormat="1" ht="18.600000000000001" customHeight="1" x14ac:dyDescent="0.35">
      <c r="A91" s="341"/>
      <c r="B91" s="569"/>
      <c r="C91" s="569"/>
      <c r="D91" s="569"/>
      <c r="E91" s="569"/>
      <c r="F91" s="569"/>
      <c r="G91" s="569"/>
      <c r="H91" s="569"/>
      <c r="I91" s="242"/>
      <c r="J91" s="242"/>
      <c r="K91" s="242"/>
      <c r="L91" s="242"/>
      <c r="M91" s="242"/>
      <c r="N91" s="242"/>
    </row>
    <row r="92" spans="1:23" s="66" customFormat="1" ht="18.600000000000001" customHeight="1" x14ac:dyDescent="0.35">
      <c r="A92" s="341"/>
      <c r="B92" s="569"/>
      <c r="C92" s="569"/>
      <c r="D92" s="569"/>
      <c r="E92" s="569"/>
      <c r="F92" s="569"/>
      <c r="G92" s="569"/>
      <c r="H92" s="569"/>
      <c r="I92" s="242"/>
      <c r="J92" s="242"/>
      <c r="K92" s="242"/>
      <c r="L92" s="242"/>
      <c r="M92" s="242"/>
      <c r="N92" s="242"/>
      <c r="P92" s="170"/>
      <c r="Q92" s="579"/>
      <c r="R92" s="579"/>
      <c r="S92" s="579"/>
      <c r="T92" s="579"/>
      <c r="U92" s="579"/>
      <c r="V92" s="579"/>
      <c r="W92" s="579"/>
    </row>
    <row r="93" spans="1:23" s="66" customFormat="1" ht="18.600000000000001" customHeight="1" x14ac:dyDescent="0.35">
      <c r="A93" s="341"/>
      <c r="B93" s="569"/>
      <c r="C93" s="569"/>
      <c r="D93" s="569"/>
      <c r="E93" s="569"/>
      <c r="F93" s="569"/>
      <c r="G93" s="569"/>
      <c r="H93" s="569"/>
      <c r="I93" s="242"/>
      <c r="J93" s="242"/>
      <c r="K93" s="242"/>
      <c r="L93" s="242"/>
      <c r="M93" s="242"/>
      <c r="N93" s="242"/>
      <c r="P93" s="170"/>
    </row>
    <row r="94" spans="1:23" s="66" customFormat="1" ht="18.600000000000001" customHeight="1" x14ac:dyDescent="0.35">
      <c r="A94" s="341"/>
      <c r="B94" s="569"/>
      <c r="C94" s="569"/>
      <c r="D94" s="569"/>
      <c r="E94" s="569"/>
      <c r="F94" s="569"/>
      <c r="G94" s="569"/>
      <c r="H94" s="569"/>
      <c r="I94" s="242"/>
      <c r="J94" s="242"/>
      <c r="K94" s="242"/>
      <c r="L94" s="242"/>
      <c r="M94" s="242"/>
      <c r="N94" s="242"/>
      <c r="P94" s="170"/>
    </row>
    <row r="95" spans="1:23" s="66" customFormat="1" ht="18.600000000000001" customHeight="1" x14ac:dyDescent="0.35">
      <c r="A95" s="341"/>
      <c r="B95" s="569"/>
      <c r="C95" s="569"/>
      <c r="D95" s="569"/>
      <c r="E95" s="569"/>
      <c r="F95" s="569"/>
      <c r="G95" s="569"/>
      <c r="H95" s="569"/>
      <c r="I95" s="242"/>
      <c r="J95" s="242"/>
      <c r="K95" s="242"/>
      <c r="L95" s="242"/>
      <c r="M95" s="242"/>
      <c r="N95" s="242"/>
      <c r="P95" s="170"/>
    </row>
    <row r="96" spans="1:23" s="66" customFormat="1" ht="18.600000000000001" customHeight="1" x14ac:dyDescent="0.35">
      <c r="A96" s="341"/>
      <c r="B96" s="569"/>
      <c r="C96" s="569"/>
      <c r="D96" s="569"/>
      <c r="E96" s="569"/>
      <c r="F96" s="569"/>
      <c r="G96" s="569"/>
      <c r="H96" s="569"/>
      <c r="I96" s="242"/>
      <c r="J96" s="242"/>
      <c r="K96" s="242"/>
      <c r="L96" s="242"/>
      <c r="M96" s="242"/>
      <c r="N96" s="242"/>
      <c r="P96" s="170"/>
    </row>
    <row r="97" spans="1:16" s="66" customFormat="1" ht="18.600000000000001" customHeight="1" x14ac:dyDescent="0.35">
      <c r="A97" s="341"/>
      <c r="B97" s="569"/>
      <c r="C97" s="569"/>
      <c r="D97" s="569"/>
      <c r="E97" s="569"/>
      <c r="F97" s="569"/>
      <c r="G97" s="569"/>
      <c r="H97" s="569"/>
      <c r="I97" s="242"/>
      <c r="J97" s="242"/>
      <c r="K97" s="242"/>
      <c r="L97" s="242"/>
      <c r="M97" s="242"/>
      <c r="N97" s="242"/>
      <c r="P97" s="170"/>
    </row>
    <row r="98" spans="1:16" s="66" customFormat="1" ht="18.600000000000001" customHeight="1" x14ac:dyDescent="0.35">
      <c r="A98" s="341"/>
      <c r="B98" s="569"/>
      <c r="C98" s="569"/>
      <c r="D98" s="569"/>
      <c r="E98" s="569"/>
      <c r="F98" s="569"/>
      <c r="G98" s="569"/>
      <c r="H98" s="569"/>
      <c r="I98" s="242"/>
      <c r="J98" s="242"/>
      <c r="K98" s="242"/>
      <c r="L98" s="242"/>
      <c r="M98" s="242"/>
      <c r="N98" s="242"/>
      <c r="P98" s="170"/>
    </row>
    <row r="99" spans="1:16" s="66" customFormat="1" ht="18.600000000000001" customHeight="1" x14ac:dyDescent="0.35">
      <c r="A99" s="315"/>
      <c r="B99" s="570"/>
      <c r="C99" s="570"/>
      <c r="D99" s="570"/>
      <c r="E99" s="570"/>
      <c r="F99" s="570"/>
      <c r="G99" s="570"/>
      <c r="H99" s="570"/>
      <c r="I99" s="316"/>
      <c r="J99" s="316"/>
      <c r="K99" s="316"/>
      <c r="L99" s="316"/>
      <c r="M99" s="316"/>
      <c r="N99" s="316"/>
      <c r="P99" s="170"/>
    </row>
    <row r="100" spans="1:16" s="66" customFormat="1" ht="18.600000000000001" customHeight="1" x14ac:dyDescent="0.35">
      <c r="A100" s="341"/>
      <c r="B100" s="569"/>
      <c r="C100" s="569"/>
      <c r="D100" s="569"/>
      <c r="E100" s="569"/>
      <c r="F100" s="569"/>
      <c r="G100" s="569"/>
      <c r="H100" s="569"/>
      <c r="I100" s="242"/>
      <c r="J100" s="242"/>
      <c r="K100" s="242"/>
      <c r="L100" s="242"/>
      <c r="M100" s="242"/>
      <c r="N100" s="242"/>
      <c r="P100" s="170"/>
    </row>
    <row r="101" spans="1:16" s="66" customFormat="1" ht="18.600000000000001" customHeight="1" x14ac:dyDescent="0.35">
      <c r="A101" s="341"/>
      <c r="B101" s="569"/>
      <c r="C101" s="569"/>
      <c r="D101" s="569"/>
      <c r="E101" s="569"/>
      <c r="F101" s="569"/>
      <c r="G101" s="569"/>
      <c r="H101" s="569"/>
      <c r="I101" s="242"/>
      <c r="J101" s="242"/>
      <c r="K101" s="242"/>
      <c r="L101" s="242"/>
      <c r="M101" s="242"/>
      <c r="N101" s="242"/>
      <c r="P101" s="170"/>
    </row>
    <row r="102" spans="1:16" s="66" customFormat="1" ht="18.600000000000001" customHeight="1" x14ac:dyDescent="0.35">
      <c r="A102" s="341"/>
      <c r="B102" s="569"/>
      <c r="C102" s="569"/>
      <c r="D102" s="569"/>
      <c r="E102" s="569"/>
      <c r="F102" s="569"/>
      <c r="G102" s="569"/>
      <c r="H102" s="569"/>
      <c r="I102" s="242"/>
      <c r="J102" s="242"/>
      <c r="K102" s="242"/>
      <c r="L102" s="242"/>
      <c r="M102" s="242"/>
      <c r="N102" s="242"/>
      <c r="P102" s="170"/>
    </row>
    <row r="103" spans="1:16" s="66" customFormat="1" ht="18.600000000000001" customHeight="1" x14ac:dyDescent="0.35">
      <c r="A103" s="341"/>
      <c r="B103" s="569"/>
      <c r="C103" s="569"/>
      <c r="D103" s="569"/>
      <c r="E103" s="569"/>
      <c r="F103" s="569"/>
      <c r="G103" s="569"/>
      <c r="H103" s="569"/>
      <c r="I103" s="242"/>
      <c r="J103" s="242"/>
      <c r="K103" s="242"/>
      <c r="L103" s="242"/>
      <c r="M103" s="242"/>
      <c r="N103" s="242"/>
      <c r="P103" s="170"/>
    </row>
    <row r="104" spans="1:16" s="66" customFormat="1" ht="18.600000000000001" customHeight="1" x14ac:dyDescent="0.35">
      <c r="A104" s="341"/>
      <c r="B104" s="569"/>
      <c r="C104" s="569"/>
      <c r="D104" s="569"/>
      <c r="E104" s="569"/>
      <c r="F104" s="569"/>
      <c r="G104" s="569"/>
      <c r="H104" s="569"/>
      <c r="I104" s="242"/>
      <c r="J104" s="242"/>
      <c r="K104" s="242"/>
      <c r="L104" s="242"/>
      <c r="M104" s="242"/>
      <c r="N104" s="242"/>
      <c r="P104" s="170"/>
    </row>
    <row r="105" spans="1:16" s="66" customFormat="1" ht="18.600000000000001" customHeight="1" x14ac:dyDescent="0.35">
      <c r="A105" s="341"/>
      <c r="B105" s="569"/>
      <c r="C105" s="569"/>
      <c r="D105" s="569"/>
      <c r="E105" s="569"/>
      <c r="F105" s="569"/>
      <c r="G105" s="569"/>
      <c r="H105" s="569"/>
      <c r="I105" s="242"/>
      <c r="J105" s="242"/>
      <c r="K105" s="242"/>
      <c r="L105" s="242"/>
      <c r="M105" s="242"/>
      <c r="N105" s="242"/>
      <c r="P105" s="170"/>
    </row>
    <row r="106" spans="1:16" s="66" customFormat="1" ht="18.600000000000001" customHeight="1" x14ac:dyDescent="0.35">
      <c r="A106" s="341"/>
      <c r="B106" s="569"/>
      <c r="C106" s="569"/>
      <c r="D106" s="569"/>
      <c r="E106" s="569"/>
      <c r="F106" s="569"/>
      <c r="G106" s="569"/>
      <c r="H106" s="569"/>
      <c r="I106" s="242"/>
      <c r="J106" s="242"/>
      <c r="K106" s="242"/>
      <c r="L106" s="242"/>
      <c r="M106" s="242"/>
      <c r="N106" s="242"/>
      <c r="P106" s="170"/>
    </row>
    <row r="107" spans="1:16" s="66" customFormat="1" ht="18.600000000000001" customHeight="1" x14ac:dyDescent="0.35">
      <c r="A107" s="341"/>
      <c r="B107" s="569"/>
      <c r="C107" s="569"/>
      <c r="D107" s="569"/>
      <c r="E107" s="569"/>
      <c r="F107" s="569"/>
      <c r="G107" s="569"/>
      <c r="H107" s="569"/>
      <c r="I107" s="242"/>
      <c r="J107" s="242"/>
      <c r="K107" s="242"/>
      <c r="L107" s="242"/>
      <c r="M107" s="242"/>
      <c r="N107" s="242"/>
      <c r="P107" s="170"/>
    </row>
    <row r="108" spans="1:16" s="66" customFormat="1" ht="18.600000000000001" customHeight="1" x14ac:dyDescent="0.35">
      <c r="A108" s="341"/>
      <c r="B108" s="569"/>
      <c r="C108" s="569"/>
      <c r="D108" s="569"/>
      <c r="E108" s="569"/>
      <c r="F108" s="569"/>
      <c r="G108" s="569"/>
      <c r="H108" s="569"/>
      <c r="I108" s="242"/>
      <c r="J108" s="242"/>
      <c r="K108" s="242"/>
      <c r="L108" s="242"/>
      <c r="M108" s="242"/>
      <c r="N108" s="242"/>
      <c r="P108" s="170"/>
    </row>
    <row r="109" spans="1:16" s="66" customFormat="1" ht="18.600000000000001" customHeight="1" x14ac:dyDescent="0.35">
      <c r="A109" s="341"/>
      <c r="B109" s="569"/>
      <c r="C109" s="569"/>
      <c r="D109" s="569"/>
      <c r="E109" s="569"/>
      <c r="F109" s="569"/>
      <c r="G109" s="569"/>
      <c r="H109" s="569"/>
      <c r="I109" s="242"/>
      <c r="J109" s="242"/>
      <c r="K109" s="242"/>
      <c r="L109" s="242"/>
      <c r="M109" s="242"/>
      <c r="N109" s="242"/>
      <c r="P109" s="170"/>
    </row>
    <row r="110" spans="1:16" s="66" customFormat="1" ht="18.600000000000001" customHeight="1" x14ac:dyDescent="0.35">
      <c r="A110" s="315"/>
      <c r="B110" s="570"/>
      <c r="C110" s="570"/>
      <c r="D110" s="570"/>
      <c r="E110" s="570"/>
      <c r="F110" s="570"/>
      <c r="G110" s="570"/>
      <c r="H110" s="570"/>
      <c r="I110" s="316"/>
      <c r="J110" s="316"/>
      <c r="K110" s="316"/>
      <c r="L110" s="316"/>
      <c r="M110" s="316"/>
      <c r="N110" s="316"/>
      <c r="P110" s="170"/>
    </row>
    <row r="111" spans="1:16" s="66" customFormat="1" ht="18.600000000000001" customHeight="1" x14ac:dyDescent="0.35">
      <c r="A111" s="315"/>
      <c r="B111" s="570"/>
      <c r="C111" s="570"/>
      <c r="D111" s="570"/>
      <c r="E111" s="570"/>
      <c r="F111" s="570"/>
      <c r="G111" s="570"/>
      <c r="H111" s="570"/>
      <c r="I111" s="316"/>
      <c r="J111" s="316"/>
      <c r="K111" s="316"/>
      <c r="L111" s="316"/>
      <c r="M111" s="316"/>
      <c r="N111" s="316"/>
      <c r="P111" s="170"/>
    </row>
    <row r="112" spans="1:16" s="66" customFormat="1" ht="18.600000000000001" customHeight="1" x14ac:dyDescent="0.35">
      <c r="A112" s="315"/>
      <c r="B112" s="570"/>
      <c r="C112" s="570"/>
      <c r="D112" s="570"/>
      <c r="E112" s="570"/>
      <c r="F112" s="570"/>
      <c r="G112" s="570"/>
      <c r="H112" s="570"/>
      <c r="I112" s="316"/>
      <c r="J112" s="316"/>
      <c r="K112" s="316"/>
      <c r="L112" s="316"/>
      <c r="M112" s="316"/>
      <c r="N112" s="316"/>
      <c r="P112" s="170"/>
    </row>
    <row r="113" spans="1:16" s="66" customFormat="1" ht="18.600000000000001" customHeight="1" x14ac:dyDescent="0.35">
      <c r="A113" s="315"/>
      <c r="B113" s="570"/>
      <c r="C113" s="570"/>
      <c r="D113" s="570"/>
      <c r="E113" s="570"/>
      <c r="F113" s="570"/>
      <c r="G113" s="570"/>
      <c r="H113" s="570"/>
      <c r="I113" s="316"/>
      <c r="J113" s="316"/>
      <c r="K113" s="316"/>
      <c r="L113" s="316"/>
      <c r="M113" s="316"/>
      <c r="N113" s="316"/>
      <c r="P113" s="170"/>
    </row>
    <row r="114" spans="1:16" s="66" customFormat="1" ht="18.600000000000001" customHeight="1" x14ac:dyDescent="0.35">
      <c r="A114" s="315"/>
      <c r="B114" s="570"/>
      <c r="C114" s="570"/>
      <c r="D114" s="570"/>
      <c r="E114" s="570"/>
      <c r="F114" s="570"/>
      <c r="G114" s="570"/>
      <c r="H114" s="570"/>
      <c r="I114" s="316"/>
      <c r="J114" s="316"/>
      <c r="K114" s="316"/>
      <c r="L114" s="316"/>
      <c r="M114" s="316"/>
      <c r="N114" s="316"/>
      <c r="P114" s="170"/>
    </row>
    <row r="115" spans="1:16" s="66" customFormat="1" ht="18.600000000000001" customHeight="1" x14ac:dyDescent="0.35">
      <c r="A115" s="170"/>
      <c r="P115" s="170"/>
    </row>
    <row r="116" spans="1:16" s="66" customFormat="1" ht="18.600000000000001" customHeight="1" x14ac:dyDescent="0.35">
      <c r="A116" s="170"/>
      <c r="P116" s="170"/>
    </row>
    <row r="117" spans="1:16" s="66" customFormat="1" ht="18.600000000000001" customHeight="1" x14ac:dyDescent="0.35">
      <c r="A117" s="170"/>
      <c r="P117" s="170"/>
    </row>
    <row r="118" spans="1:16" s="66" customFormat="1" ht="18.600000000000001" customHeight="1" x14ac:dyDescent="0.35">
      <c r="A118" s="170"/>
      <c r="P118" s="170"/>
    </row>
    <row r="119" spans="1:16" s="66" customFormat="1" ht="18.600000000000001" customHeight="1" x14ac:dyDescent="0.35">
      <c r="A119" s="170"/>
      <c r="P119" s="170"/>
    </row>
    <row r="120" spans="1:16" s="66" customFormat="1" ht="18.600000000000001" customHeight="1" x14ac:dyDescent="0.35">
      <c r="A120" s="170"/>
      <c r="P120" s="170"/>
    </row>
    <row r="121" spans="1:16" s="66" customFormat="1" ht="18.600000000000001" customHeight="1" x14ac:dyDescent="0.35">
      <c r="A121" s="170"/>
      <c r="P121" s="170"/>
    </row>
    <row r="122" spans="1:16" s="66" customFormat="1" ht="18.600000000000001" customHeight="1" x14ac:dyDescent="0.35">
      <c r="A122" s="170"/>
      <c r="P122" s="170"/>
    </row>
    <row r="123" spans="1:16" s="66" customFormat="1" ht="18.600000000000001" customHeight="1" x14ac:dyDescent="0.35">
      <c r="A123" s="170"/>
      <c r="P123" s="170"/>
    </row>
    <row r="124" spans="1:16" s="66" customFormat="1" ht="18.600000000000001" customHeight="1" x14ac:dyDescent="0.35">
      <c r="A124" s="170"/>
      <c r="P124" s="170"/>
    </row>
    <row r="125" spans="1:16" s="66" customFormat="1" ht="18.600000000000001" customHeight="1" x14ac:dyDescent="0.35">
      <c r="A125" s="170"/>
      <c r="P125" s="170"/>
    </row>
    <row r="126" spans="1:16" s="66" customFormat="1" ht="18.600000000000001" customHeight="1" x14ac:dyDescent="0.35">
      <c r="A126" s="170"/>
      <c r="P126" s="170"/>
    </row>
    <row r="127" spans="1:16" s="66" customFormat="1" ht="18.600000000000001" customHeight="1" x14ac:dyDescent="0.35">
      <c r="A127" s="170"/>
      <c r="P127" s="170"/>
    </row>
    <row r="128" spans="1:16" s="66" customFormat="1" ht="18.600000000000001" customHeight="1" x14ac:dyDescent="0.35">
      <c r="A128" s="170"/>
      <c r="P128" s="170"/>
    </row>
    <row r="129" spans="1:16" s="66" customFormat="1" ht="18.600000000000001" customHeight="1" x14ac:dyDescent="0.35">
      <c r="A129" s="170"/>
      <c r="P129" s="170"/>
    </row>
    <row r="130" spans="1:16" s="66" customFormat="1" ht="18.600000000000001" customHeight="1" x14ac:dyDescent="0.35">
      <c r="A130" s="170"/>
      <c r="P130" s="170"/>
    </row>
    <row r="131" spans="1:16" s="66" customFormat="1" ht="18.600000000000001" customHeight="1" x14ac:dyDescent="0.35">
      <c r="A131" s="170"/>
      <c r="P131" s="170"/>
    </row>
    <row r="132" spans="1:16" s="66" customFormat="1" ht="18.600000000000001" customHeight="1" x14ac:dyDescent="0.35">
      <c r="A132" s="170"/>
      <c r="P132" s="170"/>
    </row>
    <row r="133" spans="1:16" s="66" customFormat="1" ht="18.600000000000001" customHeight="1" x14ac:dyDescent="0.35">
      <c r="A133" s="170"/>
      <c r="P133" s="170"/>
    </row>
    <row r="134" spans="1:16" s="66" customFormat="1" ht="18.600000000000001" customHeight="1" x14ac:dyDescent="0.35">
      <c r="A134" s="170"/>
      <c r="P134" s="170"/>
    </row>
    <row r="135" spans="1:16" s="66" customFormat="1" ht="18.600000000000001" customHeight="1" x14ac:dyDescent="0.35">
      <c r="A135" s="170"/>
      <c r="P135" s="170"/>
    </row>
    <row r="136" spans="1:16" s="66" customFormat="1" ht="18.600000000000001" customHeight="1" x14ac:dyDescent="0.35">
      <c r="A136" s="170"/>
      <c r="P136" s="170"/>
    </row>
    <row r="137" spans="1:16" s="66" customFormat="1" ht="18.600000000000001" customHeight="1" x14ac:dyDescent="0.35">
      <c r="A137" s="170"/>
      <c r="P137" s="170"/>
    </row>
    <row r="138" spans="1:16" s="66" customFormat="1" ht="18.600000000000001" customHeight="1" x14ac:dyDescent="0.35">
      <c r="A138" s="170"/>
      <c r="P138" s="170"/>
    </row>
    <row r="139" spans="1:16" s="66" customFormat="1" ht="18.600000000000001" customHeight="1" x14ac:dyDescent="0.35">
      <c r="A139" s="170"/>
      <c r="P139" s="170"/>
    </row>
    <row r="140" spans="1:16" s="66" customFormat="1" ht="18.600000000000001" customHeight="1" x14ac:dyDescent="0.35">
      <c r="A140" s="170"/>
      <c r="P140" s="170"/>
    </row>
    <row r="141" spans="1:16" s="66" customFormat="1" ht="18.600000000000001" customHeight="1" x14ac:dyDescent="0.35">
      <c r="A141" s="170"/>
      <c r="P141" s="170"/>
    </row>
    <row r="142" spans="1:16" s="66" customFormat="1" ht="18.600000000000001" customHeight="1" x14ac:dyDescent="0.35">
      <c r="A142" s="170"/>
      <c r="P142" s="170"/>
    </row>
    <row r="143" spans="1:16" s="66" customFormat="1" ht="18.600000000000001" customHeight="1" x14ac:dyDescent="0.35">
      <c r="A143" s="170"/>
      <c r="P143" s="170"/>
    </row>
    <row r="144" spans="1:16" s="66" customFormat="1" ht="18.600000000000001" customHeight="1" x14ac:dyDescent="0.35">
      <c r="A144" s="170"/>
      <c r="P144" s="170"/>
    </row>
    <row r="145" spans="1:16" s="66" customFormat="1" ht="18.600000000000001" customHeight="1" x14ac:dyDescent="0.35">
      <c r="A145" s="170"/>
      <c r="P145" s="170"/>
    </row>
    <row r="146" spans="1:16" s="66" customFormat="1" ht="18.600000000000001" customHeight="1" x14ac:dyDescent="0.35">
      <c r="A146" s="170"/>
      <c r="P146" s="170"/>
    </row>
    <row r="147" spans="1:16" s="66" customFormat="1" ht="18.600000000000001" customHeight="1" x14ac:dyDescent="0.35">
      <c r="A147" s="170"/>
      <c r="P147" s="170"/>
    </row>
    <row r="148" spans="1:16" s="66" customFormat="1" ht="18.600000000000001" customHeight="1" x14ac:dyDescent="0.35">
      <c r="A148" s="170"/>
      <c r="P148" s="170"/>
    </row>
    <row r="149" spans="1:16" s="66" customFormat="1" ht="18.600000000000001" customHeight="1" x14ac:dyDescent="0.35">
      <c r="A149" s="170"/>
      <c r="P149" s="170"/>
    </row>
    <row r="150" spans="1:16" s="66" customFormat="1" ht="18.600000000000001" customHeight="1" x14ac:dyDescent="0.35">
      <c r="A150" s="170"/>
      <c r="P150" s="170"/>
    </row>
    <row r="151" spans="1:16" s="66" customFormat="1" ht="18.600000000000001" customHeight="1" x14ac:dyDescent="0.35">
      <c r="A151" s="170"/>
      <c r="P151" s="170"/>
    </row>
    <row r="152" spans="1:16" s="66" customFormat="1" ht="18.600000000000001" customHeight="1" x14ac:dyDescent="0.35">
      <c r="A152" s="170"/>
      <c r="P152" s="170"/>
    </row>
    <row r="153" spans="1:16" s="66" customFormat="1" ht="18.600000000000001" customHeight="1" x14ac:dyDescent="0.35">
      <c r="A153" s="170"/>
      <c r="P153" s="170"/>
    </row>
    <row r="154" spans="1:16" s="66" customFormat="1" ht="18.600000000000001" customHeight="1" x14ac:dyDescent="0.35">
      <c r="A154" s="170"/>
      <c r="P154" s="170"/>
    </row>
    <row r="155" spans="1:16" s="66" customFormat="1" ht="18.600000000000001" customHeight="1" x14ac:dyDescent="0.35">
      <c r="A155" s="170"/>
      <c r="P155" s="170"/>
    </row>
    <row r="156" spans="1:16" s="66" customFormat="1" ht="18.600000000000001" customHeight="1" x14ac:dyDescent="0.35">
      <c r="A156" s="170"/>
      <c r="P156" s="170"/>
    </row>
    <row r="157" spans="1:16" s="66" customFormat="1" ht="18.600000000000001" customHeight="1" x14ac:dyDescent="0.35">
      <c r="A157" s="170"/>
      <c r="P157" s="170"/>
    </row>
    <row r="158" spans="1:16" s="66" customFormat="1" ht="18.600000000000001" customHeight="1" x14ac:dyDescent="0.35">
      <c r="A158" s="170"/>
      <c r="P158" s="170"/>
    </row>
    <row r="159" spans="1:16" s="66" customFormat="1" ht="18.600000000000001" customHeight="1" x14ac:dyDescent="0.35">
      <c r="A159" s="170"/>
      <c r="P159" s="170"/>
    </row>
    <row r="160" spans="1:16" s="66" customFormat="1" ht="18.600000000000001" customHeight="1" x14ac:dyDescent="0.35">
      <c r="A160" s="170"/>
      <c r="P160" s="170"/>
    </row>
    <row r="161" spans="1:16" s="66" customFormat="1" ht="18.600000000000001" customHeight="1" x14ac:dyDescent="0.35">
      <c r="A161" s="170"/>
      <c r="P161" s="170"/>
    </row>
    <row r="162" spans="1:16" s="66" customFormat="1" ht="18.600000000000001" customHeight="1" x14ac:dyDescent="0.35">
      <c r="A162" s="170"/>
      <c r="P162" s="170"/>
    </row>
    <row r="163" spans="1:16" s="66" customFormat="1" ht="18.600000000000001" customHeight="1" x14ac:dyDescent="0.35">
      <c r="A163" s="170"/>
      <c r="P163" s="170"/>
    </row>
    <row r="164" spans="1:16" s="66" customFormat="1" ht="18.600000000000001" customHeight="1" x14ac:dyDescent="0.35">
      <c r="A164" s="170"/>
      <c r="P164" s="170"/>
    </row>
    <row r="165" spans="1:16" s="66" customFormat="1" ht="18.600000000000001" customHeight="1" x14ac:dyDescent="0.35">
      <c r="A165" s="170"/>
      <c r="P165" s="170"/>
    </row>
    <row r="166" spans="1:16" s="66" customFormat="1" ht="18.600000000000001" customHeight="1" x14ac:dyDescent="0.35">
      <c r="A166" s="170"/>
      <c r="P166" s="170"/>
    </row>
    <row r="167" spans="1:16" s="66" customFormat="1" ht="18.600000000000001" customHeight="1" x14ac:dyDescent="0.35">
      <c r="A167" s="170"/>
      <c r="P167" s="170"/>
    </row>
    <row r="168" spans="1:16" s="66" customFormat="1" ht="18.600000000000001" customHeight="1" x14ac:dyDescent="0.35">
      <c r="A168" s="170"/>
      <c r="P168" s="170"/>
    </row>
    <row r="169" spans="1:16" s="66" customFormat="1" ht="18.600000000000001" customHeight="1" x14ac:dyDescent="0.35">
      <c r="A169" s="170"/>
      <c r="P169" s="170"/>
    </row>
    <row r="170" spans="1:16" s="66" customFormat="1" ht="18.600000000000001" customHeight="1" x14ac:dyDescent="0.35">
      <c r="A170" s="170"/>
      <c r="P170" s="170"/>
    </row>
    <row r="171" spans="1:16" s="66" customFormat="1" ht="18.600000000000001" customHeight="1" x14ac:dyDescent="0.35">
      <c r="A171" s="170"/>
      <c r="P171" s="170"/>
    </row>
    <row r="172" spans="1:16" s="66" customFormat="1" ht="18.600000000000001" customHeight="1" x14ac:dyDescent="0.35">
      <c r="A172" s="170"/>
      <c r="P172" s="170"/>
    </row>
    <row r="173" spans="1:16" s="66" customFormat="1" ht="18.600000000000001" customHeight="1" x14ac:dyDescent="0.35">
      <c r="A173" s="170"/>
      <c r="P173" s="170"/>
    </row>
    <row r="174" spans="1:16" s="66" customFormat="1" ht="18.600000000000001" customHeight="1" x14ac:dyDescent="0.35">
      <c r="A174" s="170"/>
      <c r="P174" s="170"/>
    </row>
    <row r="175" spans="1:16" s="66" customFormat="1" ht="18.600000000000001" customHeight="1" x14ac:dyDescent="0.35">
      <c r="A175" s="170"/>
      <c r="P175" s="170"/>
    </row>
    <row r="176" spans="1:16" s="66" customFormat="1" ht="18.600000000000001" customHeight="1" x14ac:dyDescent="0.35">
      <c r="A176" s="170"/>
      <c r="P176" s="170"/>
    </row>
    <row r="177" spans="1:16" s="66" customFormat="1" ht="18.600000000000001" customHeight="1" x14ac:dyDescent="0.35">
      <c r="A177" s="170"/>
      <c r="P177" s="170"/>
    </row>
    <row r="178" spans="1:16" s="66" customFormat="1" ht="18.600000000000001" customHeight="1" x14ac:dyDescent="0.35">
      <c r="A178" s="170"/>
      <c r="P178" s="170"/>
    </row>
    <row r="179" spans="1:16" s="66" customFormat="1" ht="18.600000000000001" customHeight="1" x14ac:dyDescent="0.35">
      <c r="A179" s="170"/>
      <c r="P179" s="170"/>
    </row>
    <row r="180" spans="1:16" s="66" customFormat="1" ht="18.600000000000001" customHeight="1" x14ac:dyDescent="0.35">
      <c r="A180" s="170"/>
      <c r="P180" s="170"/>
    </row>
    <row r="181" spans="1:16" s="66" customFormat="1" ht="18.600000000000001" customHeight="1" x14ac:dyDescent="0.35">
      <c r="A181" s="170"/>
      <c r="P181" s="170"/>
    </row>
    <row r="182" spans="1:16" s="66" customFormat="1" ht="18.600000000000001" customHeight="1" x14ac:dyDescent="0.35">
      <c r="A182" s="170"/>
      <c r="P182" s="170"/>
    </row>
    <row r="183" spans="1:16" s="66" customFormat="1" ht="18.600000000000001" customHeight="1" x14ac:dyDescent="0.35">
      <c r="A183" s="170"/>
      <c r="P183" s="170"/>
    </row>
    <row r="184" spans="1:16" s="66" customFormat="1" ht="18.600000000000001" customHeight="1" x14ac:dyDescent="0.35">
      <c r="A184" s="170"/>
      <c r="P184" s="170"/>
    </row>
    <row r="185" spans="1:16" s="66" customFormat="1" ht="18.600000000000001" customHeight="1" x14ac:dyDescent="0.35">
      <c r="A185" s="170"/>
      <c r="P185" s="170"/>
    </row>
    <row r="186" spans="1:16" s="66" customFormat="1" ht="18.600000000000001" customHeight="1" x14ac:dyDescent="0.35">
      <c r="A186" s="170"/>
      <c r="P186" s="170"/>
    </row>
    <row r="187" spans="1:16" s="66" customFormat="1" ht="18.600000000000001" customHeight="1" x14ac:dyDescent="0.35">
      <c r="A187" s="170"/>
      <c r="P187" s="170"/>
    </row>
    <row r="188" spans="1:16" s="66" customFormat="1" ht="18.600000000000001" customHeight="1" x14ac:dyDescent="0.35">
      <c r="A188" s="170"/>
      <c r="P188" s="170"/>
    </row>
    <row r="189" spans="1:16" s="66" customFormat="1" ht="18.600000000000001" customHeight="1" x14ac:dyDescent="0.35">
      <c r="A189" s="170"/>
      <c r="P189" s="170"/>
    </row>
    <row r="190" spans="1:16" s="66" customFormat="1" ht="18.600000000000001" customHeight="1" x14ac:dyDescent="0.35">
      <c r="A190" s="170"/>
      <c r="P190" s="170"/>
    </row>
    <row r="191" spans="1:16" s="66" customFormat="1" ht="18.600000000000001" customHeight="1" x14ac:dyDescent="0.35">
      <c r="A191" s="170"/>
      <c r="P191" s="170"/>
    </row>
    <row r="192" spans="1:16" s="66" customFormat="1" ht="18.600000000000001" customHeight="1" x14ac:dyDescent="0.35">
      <c r="A192" s="170"/>
      <c r="P192" s="170"/>
    </row>
    <row r="193" spans="1:16" s="66" customFormat="1" ht="18.600000000000001" customHeight="1" x14ac:dyDescent="0.35">
      <c r="A193" s="170"/>
      <c r="P193" s="170"/>
    </row>
    <row r="194" spans="1:16" s="66" customFormat="1" ht="18.600000000000001" customHeight="1" x14ac:dyDescent="0.35">
      <c r="A194" s="170"/>
      <c r="P194" s="170"/>
    </row>
    <row r="195" spans="1:16" s="66" customFormat="1" ht="18.600000000000001" customHeight="1" x14ac:dyDescent="0.35">
      <c r="A195" s="170"/>
      <c r="P195" s="170"/>
    </row>
    <row r="196" spans="1:16" s="66" customFormat="1" ht="18.600000000000001" customHeight="1" x14ac:dyDescent="0.35">
      <c r="A196" s="170"/>
      <c r="P196" s="170"/>
    </row>
    <row r="197" spans="1:16" s="66" customFormat="1" ht="18.600000000000001" customHeight="1" x14ac:dyDescent="0.35">
      <c r="A197" s="170"/>
      <c r="P197" s="170"/>
    </row>
    <row r="198" spans="1:16" s="66" customFormat="1" ht="18.600000000000001" customHeight="1" x14ac:dyDescent="0.35">
      <c r="A198" s="170"/>
      <c r="P198" s="170"/>
    </row>
    <row r="199" spans="1:16" s="66" customFormat="1" ht="18.600000000000001" customHeight="1" x14ac:dyDescent="0.35">
      <c r="A199" s="170"/>
      <c r="P199" s="170"/>
    </row>
    <row r="200" spans="1:16" s="66" customFormat="1" ht="18.600000000000001" customHeight="1" x14ac:dyDescent="0.35">
      <c r="A200" s="170"/>
      <c r="P200" s="170"/>
    </row>
    <row r="201" spans="1:16" s="66" customFormat="1" ht="18.600000000000001" customHeight="1" x14ac:dyDescent="0.35">
      <c r="A201" s="170"/>
      <c r="P201" s="170"/>
    </row>
    <row r="202" spans="1:16" s="66" customFormat="1" ht="18.600000000000001" customHeight="1" x14ac:dyDescent="0.35">
      <c r="A202" s="170"/>
      <c r="P202" s="170"/>
    </row>
    <row r="203" spans="1:16" s="66" customFormat="1" ht="18.600000000000001" customHeight="1" x14ac:dyDescent="0.35">
      <c r="A203" s="170"/>
      <c r="P203" s="170"/>
    </row>
    <row r="204" spans="1:16" s="66" customFormat="1" ht="18.600000000000001" customHeight="1" x14ac:dyDescent="0.35">
      <c r="A204" s="170"/>
      <c r="P204" s="170"/>
    </row>
    <row r="205" spans="1:16" s="66" customFormat="1" ht="18.600000000000001" customHeight="1" x14ac:dyDescent="0.35">
      <c r="A205" s="170"/>
      <c r="P205" s="170"/>
    </row>
    <row r="206" spans="1:16" s="66" customFormat="1" ht="18.600000000000001" customHeight="1" x14ac:dyDescent="0.35">
      <c r="A206" s="170"/>
      <c r="P206" s="170"/>
    </row>
    <row r="207" spans="1:16" s="66" customFormat="1" ht="18.600000000000001" customHeight="1" x14ac:dyDescent="0.35">
      <c r="A207" s="170"/>
      <c r="P207" s="170"/>
    </row>
    <row r="208" spans="1:16" s="66" customFormat="1" ht="18.600000000000001" customHeight="1" x14ac:dyDescent="0.35">
      <c r="A208" s="170"/>
      <c r="P208" s="170"/>
    </row>
    <row r="209" spans="1:16" s="66" customFormat="1" ht="18.600000000000001" customHeight="1" x14ac:dyDescent="0.35">
      <c r="A209" s="170"/>
      <c r="P209" s="170"/>
    </row>
    <row r="210" spans="1:16" s="66" customFormat="1" ht="18.600000000000001" customHeight="1" x14ac:dyDescent="0.35">
      <c r="A210" s="170"/>
      <c r="P210" s="170"/>
    </row>
    <row r="211" spans="1:16" s="66" customFormat="1" ht="18.600000000000001" customHeight="1" x14ac:dyDescent="0.35">
      <c r="A211" s="170"/>
      <c r="P211" s="170"/>
    </row>
    <row r="212" spans="1:16" s="66" customFormat="1" ht="18.600000000000001" customHeight="1" x14ac:dyDescent="0.35">
      <c r="A212" s="170"/>
      <c r="P212" s="170"/>
    </row>
    <row r="213" spans="1:16" s="66" customFormat="1" ht="18.600000000000001" customHeight="1" x14ac:dyDescent="0.35">
      <c r="A213" s="170"/>
      <c r="P213" s="170"/>
    </row>
    <row r="214" spans="1:16" s="66" customFormat="1" ht="18.600000000000001" customHeight="1" x14ac:dyDescent="0.35">
      <c r="A214" s="170"/>
      <c r="P214" s="170"/>
    </row>
    <row r="215" spans="1:16" s="66" customFormat="1" ht="18.600000000000001" customHeight="1" x14ac:dyDescent="0.35">
      <c r="A215" s="170"/>
      <c r="P215" s="170"/>
    </row>
    <row r="216" spans="1:16" s="66" customFormat="1" ht="18.600000000000001" customHeight="1" x14ac:dyDescent="0.35">
      <c r="A216" s="170"/>
      <c r="P216" s="170"/>
    </row>
    <row r="217" spans="1:16" s="66" customFormat="1" ht="18.600000000000001" customHeight="1" x14ac:dyDescent="0.35">
      <c r="A217" s="170"/>
      <c r="P217" s="170"/>
    </row>
    <row r="218" spans="1:16" s="66" customFormat="1" ht="18.600000000000001" customHeight="1" x14ac:dyDescent="0.35">
      <c r="A218" s="170"/>
      <c r="P218" s="170"/>
    </row>
    <row r="219" spans="1:16" s="66" customFormat="1" ht="18.600000000000001" customHeight="1" x14ac:dyDescent="0.35">
      <c r="A219" s="170"/>
      <c r="P219" s="170"/>
    </row>
    <row r="220" spans="1:16" s="66" customFormat="1" ht="18.600000000000001" customHeight="1" x14ac:dyDescent="0.35">
      <c r="A220" s="170"/>
      <c r="P220" s="170"/>
    </row>
    <row r="221" spans="1:16" s="66" customFormat="1" ht="18.600000000000001" customHeight="1" x14ac:dyDescent="0.35">
      <c r="A221" s="170"/>
      <c r="P221" s="170"/>
    </row>
    <row r="222" spans="1:16" s="66" customFormat="1" ht="18.600000000000001" customHeight="1" x14ac:dyDescent="0.35">
      <c r="A222" s="170"/>
      <c r="P222" s="170"/>
    </row>
    <row r="223" spans="1:16" s="66" customFormat="1" ht="18.600000000000001" customHeight="1" x14ac:dyDescent="0.35">
      <c r="A223" s="170"/>
      <c r="P223" s="170"/>
    </row>
    <row r="224" spans="1:16" s="66" customFormat="1" ht="18.600000000000001" customHeight="1" x14ac:dyDescent="0.35">
      <c r="A224" s="170"/>
      <c r="P224" s="170"/>
    </row>
    <row r="225" spans="1:16" s="66" customFormat="1" ht="18.600000000000001" customHeight="1" x14ac:dyDescent="0.35">
      <c r="A225" s="170"/>
      <c r="P225" s="170"/>
    </row>
    <row r="226" spans="1:16" s="66" customFormat="1" ht="18.600000000000001" customHeight="1" x14ac:dyDescent="0.35">
      <c r="A226" s="170"/>
      <c r="P226" s="170"/>
    </row>
    <row r="227" spans="1:16" s="66" customFormat="1" ht="18.600000000000001" customHeight="1" x14ac:dyDescent="0.35">
      <c r="A227" s="170"/>
      <c r="P227" s="170"/>
    </row>
    <row r="228" spans="1:16" s="66" customFormat="1" ht="18.600000000000001" customHeight="1" x14ac:dyDescent="0.35">
      <c r="A228" s="170"/>
      <c r="P228" s="170"/>
    </row>
    <row r="229" spans="1:16" s="66" customFormat="1" ht="18.600000000000001" customHeight="1" x14ac:dyDescent="0.35">
      <c r="A229" s="170"/>
      <c r="P229" s="170"/>
    </row>
    <row r="230" spans="1:16" s="66" customFormat="1" ht="18.600000000000001" customHeight="1" x14ac:dyDescent="0.35">
      <c r="A230" s="170"/>
      <c r="P230" s="170"/>
    </row>
    <row r="231" spans="1:16" s="66" customFormat="1" ht="18.600000000000001" customHeight="1" x14ac:dyDescent="0.35">
      <c r="A231" s="170"/>
      <c r="P231" s="170"/>
    </row>
    <row r="232" spans="1:16" s="66" customFormat="1" ht="18.600000000000001" customHeight="1" x14ac:dyDescent="0.35">
      <c r="A232" s="170"/>
      <c r="P232" s="170"/>
    </row>
    <row r="233" spans="1:16" s="66" customFormat="1" ht="18.600000000000001" customHeight="1" x14ac:dyDescent="0.35">
      <c r="A233" s="170"/>
      <c r="P233" s="170"/>
    </row>
    <row r="234" spans="1:16" s="66" customFormat="1" ht="18.600000000000001" customHeight="1" x14ac:dyDescent="0.35">
      <c r="A234" s="170"/>
      <c r="P234" s="170"/>
    </row>
    <row r="235" spans="1:16" s="66" customFormat="1" ht="18.600000000000001" customHeight="1" x14ac:dyDescent="0.35">
      <c r="A235" s="170"/>
      <c r="P235" s="170"/>
    </row>
    <row r="236" spans="1:16" s="66" customFormat="1" ht="18.600000000000001" customHeight="1" x14ac:dyDescent="0.35">
      <c r="A236" s="170"/>
      <c r="P236" s="170"/>
    </row>
    <row r="237" spans="1:16" s="66" customFormat="1" ht="18.600000000000001" customHeight="1" x14ac:dyDescent="0.35">
      <c r="A237" s="170"/>
      <c r="P237" s="170"/>
    </row>
    <row r="238" spans="1:16" s="66" customFormat="1" ht="18.600000000000001" customHeight="1" x14ac:dyDescent="0.35">
      <c r="A238" s="170"/>
      <c r="P238" s="170"/>
    </row>
    <row r="239" spans="1:16" s="66" customFormat="1" ht="18.600000000000001" customHeight="1" x14ac:dyDescent="0.35">
      <c r="A239" s="170"/>
      <c r="P239" s="170"/>
    </row>
    <row r="240" spans="1:16" s="66" customFormat="1" ht="18.600000000000001" customHeight="1" x14ac:dyDescent="0.35">
      <c r="A240" s="170"/>
      <c r="P240" s="170"/>
    </row>
    <row r="241" spans="1:16" s="66" customFormat="1" ht="18.600000000000001" customHeight="1" x14ac:dyDescent="0.35">
      <c r="A241" s="170"/>
      <c r="P241" s="170"/>
    </row>
    <row r="242" spans="1:16" s="66" customFormat="1" ht="18.600000000000001" customHeight="1" x14ac:dyDescent="0.35">
      <c r="A242" s="170"/>
      <c r="P242" s="170"/>
    </row>
    <row r="243" spans="1:16" s="66" customFormat="1" ht="18.600000000000001" customHeight="1" x14ac:dyDescent="0.35">
      <c r="A243" s="170"/>
      <c r="P243" s="170"/>
    </row>
    <row r="244" spans="1:16" s="66" customFormat="1" ht="18.600000000000001" customHeight="1" x14ac:dyDescent="0.35">
      <c r="A244" s="170"/>
      <c r="P244" s="170"/>
    </row>
    <row r="245" spans="1:16" s="66" customFormat="1" ht="18.600000000000001" customHeight="1" x14ac:dyDescent="0.35">
      <c r="A245" s="170"/>
      <c r="P245" s="170"/>
    </row>
    <row r="246" spans="1:16" s="66" customFormat="1" ht="18.600000000000001" customHeight="1" x14ac:dyDescent="0.35">
      <c r="A246" s="170"/>
      <c r="P246" s="170"/>
    </row>
  </sheetData>
  <sheetProtection selectLockedCells="1"/>
  <mergeCells count="186">
    <mergeCell ref="Q3:W3"/>
    <mergeCell ref="Q28:W28"/>
    <mergeCell ref="Q30:W30"/>
    <mergeCell ref="Q32:W32"/>
    <mergeCell ref="Q33:W33"/>
    <mergeCell ref="Q34:W34"/>
    <mergeCell ref="N1:N2"/>
    <mergeCell ref="Q92:W92"/>
    <mergeCell ref="Q1:W2"/>
    <mergeCell ref="P1:P2"/>
    <mergeCell ref="Q38:W38"/>
    <mergeCell ref="Q39:W39"/>
    <mergeCell ref="Q40:W40"/>
    <mergeCell ref="Q41:W41"/>
    <mergeCell ref="Q43:W43"/>
    <mergeCell ref="Q44:W44"/>
    <mergeCell ref="Q46:W46"/>
    <mergeCell ref="Q47:W47"/>
    <mergeCell ref="Q18:W18"/>
    <mergeCell ref="Q19:W19"/>
    <mergeCell ref="Q20:W20"/>
    <mergeCell ref="Q21:W21"/>
    <mergeCell ref="Q4:W4"/>
    <mergeCell ref="Q5:W5"/>
    <mergeCell ref="Q6:W6"/>
    <mergeCell ref="Q7:W7"/>
    <mergeCell ref="Q8:W8"/>
    <mergeCell ref="Q80:W80"/>
    <mergeCell ref="I1:M1"/>
    <mergeCell ref="B60:H60"/>
    <mergeCell ref="B9:H9"/>
    <mergeCell ref="B40:H40"/>
    <mergeCell ref="B41:H41"/>
    <mergeCell ref="B32:H32"/>
    <mergeCell ref="B35:H35"/>
    <mergeCell ref="B22:H22"/>
    <mergeCell ref="B23:H23"/>
    <mergeCell ref="B24:H24"/>
    <mergeCell ref="B25:H25"/>
    <mergeCell ref="B26:H26"/>
    <mergeCell ref="B1:H2"/>
    <mergeCell ref="B36:H36"/>
    <mergeCell ref="B27:H27"/>
    <mergeCell ref="B28:H28"/>
    <mergeCell ref="B29:H29"/>
    <mergeCell ref="B30:H30"/>
    <mergeCell ref="B31:H31"/>
    <mergeCell ref="B11:H11"/>
    <mergeCell ref="AC1:AC2"/>
    <mergeCell ref="Q66:W66"/>
    <mergeCell ref="Q67:W67"/>
    <mergeCell ref="X1:AB1"/>
    <mergeCell ref="B10:H10"/>
    <mergeCell ref="B12:H12"/>
    <mergeCell ref="B13:H13"/>
    <mergeCell ref="B14:H14"/>
    <mergeCell ref="I58:M58"/>
    <mergeCell ref="B33:H33"/>
    <mergeCell ref="B38:H38"/>
    <mergeCell ref="B39:H39"/>
    <mergeCell ref="Q9:W9"/>
    <mergeCell ref="Q10:W10"/>
    <mergeCell ref="Q11:W11"/>
    <mergeCell ref="Q12:W12"/>
    <mergeCell ref="Q13:W13"/>
    <mergeCell ref="Q14:W14"/>
    <mergeCell ref="Q15:W15"/>
    <mergeCell ref="Q17:W17"/>
    <mergeCell ref="B61:H61"/>
    <mergeCell ref="Q35:W35"/>
    <mergeCell ref="Q36:W36"/>
    <mergeCell ref="B43:H43"/>
    <mergeCell ref="Q81:W81"/>
    <mergeCell ref="Q60:W60"/>
    <mergeCell ref="Q61:W61"/>
    <mergeCell ref="Q62:W62"/>
    <mergeCell ref="Q75:W75"/>
    <mergeCell ref="A1:A2"/>
    <mergeCell ref="A58:A59"/>
    <mergeCell ref="B58:H59"/>
    <mergeCell ref="B15:H15"/>
    <mergeCell ref="B16:H16"/>
    <mergeCell ref="B17:H17"/>
    <mergeCell ref="B18:H18"/>
    <mergeCell ref="B19:H19"/>
    <mergeCell ref="B20:H20"/>
    <mergeCell ref="B21:H21"/>
    <mergeCell ref="B3:H3"/>
    <mergeCell ref="B4:H4"/>
    <mergeCell ref="B5:H5"/>
    <mergeCell ref="B6:H6"/>
    <mergeCell ref="B7:H7"/>
    <mergeCell ref="B8:H8"/>
    <mergeCell ref="B42:H42"/>
    <mergeCell ref="Q64:W64"/>
    <mergeCell ref="B72:H72"/>
    <mergeCell ref="B95:H95"/>
    <mergeCell ref="B82:H82"/>
    <mergeCell ref="B83:H83"/>
    <mergeCell ref="B84:H84"/>
    <mergeCell ref="B75:H75"/>
    <mergeCell ref="B76:H76"/>
    <mergeCell ref="B77:H77"/>
    <mergeCell ref="B78:H78"/>
    <mergeCell ref="B79:H79"/>
    <mergeCell ref="Q77:W77"/>
    <mergeCell ref="Q78:W78"/>
    <mergeCell ref="Q79:W79"/>
    <mergeCell ref="Q69:W69"/>
    <mergeCell ref="Q70:W70"/>
    <mergeCell ref="Q71:W71"/>
    <mergeCell ref="Q72:W72"/>
    <mergeCell ref="Q73:W73"/>
    <mergeCell ref="Q74:W74"/>
    <mergeCell ref="B49:H49"/>
    <mergeCell ref="B56:H56"/>
    <mergeCell ref="B57:H57"/>
    <mergeCell ref="B37:H37"/>
    <mergeCell ref="Q63:W63"/>
    <mergeCell ref="Q45:W45"/>
    <mergeCell ref="N58:N59"/>
    <mergeCell ref="B73:H73"/>
    <mergeCell ref="Q76:W76"/>
    <mergeCell ref="B114:H114"/>
    <mergeCell ref="B105:H105"/>
    <mergeCell ref="B106:H106"/>
    <mergeCell ref="B107:H107"/>
    <mergeCell ref="B108:H108"/>
    <mergeCell ref="B109:H109"/>
    <mergeCell ref="B100:H100"/>
    <mergeCell ref="B101:H101"/>
    <mergeCell ref="B102:H102"/>
    <mergeCell ref="B103:H103"/>
    <mergeCell ref="B104:H104"/>
    <mergeCell ref="B110:H110"/>
    <mergeCell ref="B111:H111"/>
    <mergeCell ref="B112:H112"/>
    <mergeCell ref="B113:H113"/>
    <mergeCell ref="B96:H96"/>
    <mergeCell ref="B97:H97"/>
    <mergeCell ref="B98:H98"/>
    <mergeCell ref="B99:H99"/>
    <mergeCell ref="B90:H90"/>
    <mergeCell ref="B91:H91"/>
    <mergeCell ref="B92:H92"/>
    <mergeCell ref="B94:H94"/>
    <mergeCell ref="B34:H34"/>
    <mergeCell ref="B64:H64"/>
    <mergeCell ref="B74:H74"/>
    <mergeCell ref="B65:H65"/>
    <mergeCell ref="B66:H66"/>
    <mergeCell ref="B67:H67"/>
    <mergeCell ref="B68:H68"/>
    <mergeCell ref="B69:H69"/>
    <mergeCell ref="B93:H93"/>
    <mergeCell ref="B85:H85"/>
    <mergeCell ref="B86:H86"/>
    <mergeCell ref="B87:H87"/>
    <mergeCell ref="B88:H88"/>
    <mergeCell ref="B89:H89"/>
    <mergeCell ref="B80:H80"/>
    <mergeCell ref="B81:H81"/>
    <mergeCell ref="Q29:W29"/>
    <mergeCell ref="Q16:W16"/>
    <mergeCell ref="Q22:W22"/>
    <mergeCell ref="Q65:W65"/>
    <mergeCell ref="B71:H71"/>
    <mergeCell ref="B47:H47"/>
    <mergeCell ref="Q52:W52"/>
    <mergeCell ref="Q23:W23"/>
    <mergeCell ref="Q24:W24"/>
    <mergeCell ref="Q25:W25"/>
    <mergeCell ref="Q26:W26"/>
    <mergeCell ref="Q27:W27"/>
    <mergeCell ref="Q48:W48"/>
    <mergeCell ref="Q49:W49"/>
    <mergeCell ref="Q50:W50"/>
    <mergeCell ref="Q51:W51"/>
    <mergeCell ref="Q68:W68"/>
    <mergeCell ref="B62:H62"/>
    <mergeCell ref="B63:H63"/>
    <mergeCell ref="Q37:W37"/>
    <mergeCell ref="B70:H70"/>
    <mergeCell ref="B44:H44"/>
    <mergeCell ref="B45:H45"/>
    <mergeCell ref="B46:H46"/>
  </mergeCells>
  <pageMargins left="0.25" right="0.25" top="0.75" bottom="0.75" header="0.3" footer="0.3"/>
  <pageSetup scale="44" fitToWidth="0" fitToHeight="0" orientation="landscape" horizontalDpi="4294967293" r:id="rId1"/>
  <headerFooter>
    <oddHeader>&amp;L&amp;"Palatino Linotype,Negrita"&amp;18
Radar Situación actual&amp;C&amp;"Palatino Linotype,Negrita"&amp;24Programa Fábricas de Productividad
&amp;20Guía para el diagnóstico general de la Empresa&amp;R&amp;G</oddHeader>
    <oddFooter>&amp;L&amp;"Palatino Linotype,Normal"&amp;G
&amp;"Palatino Linotype,Cursiva"© Colombia Productiva&amp;C&amp;G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1" manualBreakCount="1">
    <brk id="57" max="28" man="1"/>
  </rowBreaks>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FF0000"/>
  </sheetPr>
  <dimension ref="A1:AC246"/>
  <sheetViews>
    <sheetView showGridLines="0" view="pageLayout" zoomScale="65" zoomScaleNormal="100" zoomScalePageLayoutView="65" workbookViewId="0">
      <selection activeCell="S55" sqref="S55"/>
    </sheetView>
  </sheetViews>
  <sheetFormatPr baseColWidth="10" defaultColWidth="0" defaultRowHeight="18.600000000000001" customHeight="1" x14ac:dyDescent="0.25"/>
  <cols>
    <col min="1" max="1" width="9.5703125" style="171" customWidth="1"/>
    <col min="2" max="15" width="9.5703125" style="74" customWidth="1"/>
    <col min="16" max="16" width="9.5703125" style="171" customWidth="1"/>
    <col min="17" max="29" width="9.5703125" style="74" customWidth="1"/>
    <col min="30" max="33" width="10" style="74" customWidth="1"/>
    <col min="34" max="16384" width="0" style="74" hidden="1"/>
  </cols>
  <sheetData>
    <row r="1" spans="1:29" ht="18.600000000000001" customHeight="1" x14ac:dyDescent="0.25">
      <c r="A1" s="581" t="s">
        <v>110</v>
      </c>
      <c r="B1" s="610" t="s">
        <v>126</v>
      </c>
      <c r="C1" s="611"/>
      <c r="D1" s="611"/>
      <c r="E1" s="611"/>
      <c r="F1" s="611"/>
      <c r="G1" s="611"/>
      <c r="H1" s="612"/>
      <c r="I1" s="620" t="s">
        <v>127</v>
      </c>
      <c r="J1" s="611"/>
      <c r="K1" s="611"/>
      <c r="L1" s="613" t="s">
        <v>506</v>
      </c>
      <c r="M1" s="611"/>
      <c r="N1" s="612"/>
      <c r="P1" s="581" t="s">
        <v>110</v>
      </c>
      <c r="Q1" s="610" t="s">
        <v>126</v>
      </c>
      <c r="R1" s="611"/>
      <c r="S1" s="611"/>
      <c r="T1" s="611"/>
      <c r="U1" s="611"/>
      <c r="V1" s="611"/>
      <c r="W1" s="611"/>
      <c r="X1" s="620" t="s">
        <v>127</v>
      </c>
      <c r="Y1" s="611"/>
      <c r="Z1" s="621"/>
      <c r="AA1" s="613" t="s">
        <v>506</v>
      </c>
      <c r="AB1" s="611"/>
      <c r="AC1" s="612"/>
    </row>
    <row r="2" spans="1:29" ht="18.600000000000001" customHeight="1" x14ac:dyDescent="0.25">
      <c r="A2" s="582"/>
      <c r="B2" s="583"/>
      <c r="C2" s="586"/>
      <c r="D2" s="586"/>
      <c r="E2" s="586"/>
      <c r="F2" s="586"/>
      <c r="G2" s="586"/>
      <c r="H2" s="584"/>
      <c r="I2" s="342">
        <v>2020</v>
      </c>
      <c r="J2" s="173">
        <v>2021</v>
      </c>
      <c r="K2" s="176">
        <v>2022</v>
      </c>
      <c r="L2" s="177">
        <v>2020</v>
      </c>
      <c r="M2" s="174">
        <v>2021</v>
      </c>
      <c r="N2" s="175">
        <v>2022</v>
      </c>
      <c r="P2" s="582"/>
      <c r="Q2" s="583"/>
      <c r="R2" s="586"/>
      <c r="S2" s="586"/>
      <c r="T2" s="586"/>
      <c r="U2" s="586"/>
      <c r="V2" s="586"/>
      <c r="W2" s="584"/>
      <c r="X2" s="172">
        <v>2020</v>
      </c>
      <c r="Y2" s="173">
        <v>2021</v>
      </c>
      <c r="Z2" s="369">
        <v>2022</v>
      </c>
      <c r="AA2" s="177">
        <v>2020</v>
      </c>
      <c r="AB2" s="174">
        <v>2021</v>
      </c>
      <c r="AC2" s="175">
        <v>2022</v>
      </c>
    </row>
    <row r="3" spans="1:29" ht="18.600000000000001" customHeight="1" x14ac:dyDescent="0.25">
      <c r="A3" s="217" t="s">
        <v>128</v>
      </c>
      <c r="B3" s="594" t="s">
        <v>612</v>
      </c>
      <c r="C3" s="594"/>
      <c r="D3" s="594"/>
      <c r="E3" s="594"/>
      <c r="F3" s="594"/>
      <c r="G3" s="594"/>
      <c r="H3" s="595"/>
      <c r="I3" s="230"/>
      <c r="J3" s="220"/>
      <c r="K3" s="229"/>
      <c r="L3" s="350">
        <f>IFERROR(AVERAGEIF(I4:I10,"&lt;&gt;0",I4:I10),0)</f>
        <v>0</v>
      </c>
      <c r="M3" s="351">
        <f>IFERROR(AVERAGEIF(J4:J10,"&lt;&gt;0",J4:J10),0)</f>
        <v>0</v>
      </c>
      <c r="N3" s="352">
        <f>IFERROR(AVERAGEIF(K4:K10,"&lt;&gt;0",K4:K10),0)</f>
        <v>0</v>
      </c>
      <c r="P3" s="217" t="s">
        <v>131</v>
      </c>
      <c r="Q3" s="594" t="s">
        <v>617</v>
      </c>
      <c r="R3" s="594"/>
      <c r="S3" s="594"/>
      <c r="T3" s="594"/>
      <c r="U3" s="594"/>
      <c r="V3" s="594"/>
      <c r="W3" s="595"/>
      <c r="X3" s="370"/>
      <c r="Y3" s="220"/>
      <c r="Z3" s="371"/>
      <c r="AA3" s="350">
        <f>IFERROR(AVERAGEIF(X4:X15,"&lt;&gt;0",X4:X15),0)</f>
        <v>0</v>
      </c>
      <c r="AB3" s="351">
        <f>IFERROR(AVERAGEIF(Y4:Y15,"&lt;&gt;0",Y4:Y15),0)</f>
        <v>0</v>
      </c>
      <c r="AC3" s="352">
        <f>IFERROR(AVERAGEIF(Z4:Z15,"&lt;&gt;0",Z4:Z15),0)</f>
        <v>0</v>
      </c>
    </row>
    <row r="4" spans="1:29" ht="18.600000000000001" customHeight="1" x14ac:dyDescent="0.25">
      <c r="A4" s="299">
        <v>1</v>
      </c>
      <c r="B4" s="564" t="str">
        <f>'1. Gestión comercial'!B3</f>
        <v>Quién se comunica directamente con los clientes</v>
      </c>
      <c r="C4" s="564"/>
      <c r="D4" s="564"/>
      <c r="E4" s="564"/>
      <c r="F4" s="564"/>
      <c r="G4" s="564"/>
      <c r="H4" s="565"/>
      <c r="I4" s="322">
        <f>IF('1. Gestión comercial'!J$3&lt;&gt;"",'1. Gestión comercial'!J$3,0)</f>
        <v>0</v>
      </c>
      <c r="J4" s="300">
        <f>IF('1. Gestión comercial'!K$3&lt;&gt;"",'1. Gestión comercial'!K$3,0)</f>
        <v>0</v>
      </c>
      <c r="K4" s="321">
        <f>IF('1. Gestión comercial'!L$3&lt;&gt;"",'1. Gestión comercial'!L$3,0)</f>
        <v>0</v>
      </c>
      <c r="L4" s="322"/>
      <c r="M4" s="300"/>
      <c r="N4" s="301"/>
      <c r="P4" s="167">
        <v>1</v>
      </c>
      <c r="Q4" s="574" t="str">
        <f>'4. Eficiencia Energética'!B3</f>
        <v>Proporción consumo de energía - PCP</v>
      </c>
      <c r="R4" s="574"/>
      <c r="S4" s="574"/>
      <c r="T4" s="574"/>
      <c r="U4" s="574"/>
      <c r="V4" s="574"/>
      <c r="W4" s="561"/>
      <c r="X4" s="372">
        <f>IF('4. Eficiencia Energética'!J$3&lt;&gt;"",'4. Eficiencia Energética'!J$3,0)</f>
        <v>0</v>
      </c>
      <c r="Y4" s="221">
        <f>IF('4. Eficiencia Energética'!K$3&lt;&gt;"",'4. Eficiencia Energética'!K$3,0)</f>
        <v>0</v>
      </c>
      <c r="Z4" s="222">
        <f>IF('4. Eficiencia Energética'!L$3&lt;&gt;"",'4. Eficiencia Energética'!L$3,0)</f>
        <v>0</v>
      </c>
      <c r="AA4" s="231"/>
      <c r="AB4" s="221"/>
      <c r="AC4" s="222"/>
    </row>
    <row r="5" spans="1:29" ht="18.600000000000001" customHeight="1" x14ac:dyDescent="0.25">
      <c r="A5" s="299">
        <v>2</v>
      </c>
      <c r="B5" s="564" t="str">
        <f>'1. Gestión comercial'!B5</f>
        <v>Cómo se fijan los precios</v>
      </c>
      <c r="C5" s="564"/>
      <c r="D5" s="564"/>
      <c r="E5" s="564"/>
      <c r="F5" s="564"/>
      <c r="G5" s="564"/>
      <c r="H5" s="565"/>
      <c r="I5" s="322">
        <f>IF('1. Gestión comercial'!J$5&lt;&gt;"",'1. Gestión comercial'!J$5,0)</f>
        <v>0</v>
      </c>
      <c r="J5" s="300">
        <f>IF('1. Gestión comercial'!K$5&lt;&gt;"",'1. Gestión comercial'!K$5,0)</f>
        <v>0</v>
      </c>
      <c r="K5" s="321">
        <f>IF('1. Gestión comercial'!L$5&lt;&gt;"",'1. Gestión comercial'!L$5,0)</f>
        <v>0</v>
      </c>
      <c r="L5" s="322"/>
      <c r="M5" s="300"/>
      <c r="N5" s="301"/>
      <c r="P5" s="167">
        <v>2</v>
      </c>
      <c r="Q5" s="574" t="str">
        <f>'4. Eficiencia Energética'!B5</f>
        <v>Gestión de los equipos de alto consumo energético</v>
      </c>
      <c r="R5" s="574"/>
      <c r="S5" s="574"/>
      <c r="T5" s="574"/>
      <c r="U5" s="574"/>
      <c r="V5" s="574"/>
      <c r="W5" s="561"/>
      <c r="X5" s="372">
        <f>IF('4. Eficiencia Energética'!J$5&lt;&gt;"",'4. Eficiencia Energética'!J$5,0)</f>
        <v>0</v>
      </c>
      <c r="Y5" s="221">
        <f>IF('4. Eficiencia Energética'!K$5&lt;&gt;"",'4. Eficiencia Energética'!K$5,0)</f>
        <v>0</v>
      </c>
      <c r="Z5" s="222">
        <f>IF('4. Eficiencia Energética'!L$5&lt;&gt;"",'4. Eficiencia Energética'!L$5,0)</f>
        <v>0</v>
      </c>
      <c r="AA5" s="231"/>
      <c r="AB5" s="221"/>
      <c r="AC5" s="222"/>
    </row>
    <row r="6" spans="1:29" ht="18.600000000000001" customHeight="1" x14ac:dyDescent="0.25">
      <c r="A6" s="299">
        <v>3</v>
      </c>
      <c r="B6" s="564" t="str">
        <f>'1. Gestión comercial'!B7</f>
        <v>Crecimiento de las ventas</v>
      </c>
      <c r="C6" s="564"/>
      <c r="D6" s="564"/>
      <c r="E6" s="564"/>
      <c r="F6" s="564"/>
      <c r="G6" s="564"/>
      <c r="H6" s="565"/>
      <c r="I6" s="322">
        <f>IF('1. Gestión comercial'!J$14&lt;&gt;"",'1. Gestión comercial'!J$14,0)</f>
        <v>0</v>
      </c>
      <c r="J6" s="300">
        <f>IF('1. Gestión comercial'!K$14&lt;&gt;"",'1. Gestión comercial'!K$14,0)</f>
        <v>0</v>
      </c>
      <c r="K6" s="321">
        <f>IF('1. Gestión comercial'!L$14&lt;&gt;"",'1. Gestión comercial'!L$14,0)</f>
        <v>0</v>
      </c>
      <c r="L6" s="322"/>
      <c r="M6" s="300"/>
      <c r="N6" s="301"/>
      <c r="P6" s="167">
        <v>3</v>
      </c>
      <c r="Q6" s="490" t="str">
        <f>'4. Eficiencia Energética'!B7</f>
        <v>Emisiones CO2</v>
      </c>
      <c r="R6" s="490"/>
      <c r="S6" s="490"/>
      <c r="T6" s="490"/>
      <c r="U6" s="490"/>
      <c r="V6" s="490"/>
      <c r="W6" s="491"/>
      <c r="X6" s="372">
        <f>IF('4. Eficiencia Energética'!J$7&lt;&gt;"",'4. Eficiencia Energética'!J$7,0)</f>
        <v>0</v>
      </c>
      <c r="Y6" s="221">
        <f>IF('4. Eficiencia Energética'!K$7&lt;&gt;"",'4. Eficiencia Energética'!K$7,0)</f>
        <v>0</v>
      </c>
      <c r="Z6" s="222">
        <f>IF('4. Eficiencia Energética'!L$7&lt;&gt;"",'4. Eficiencia Energética'!L$7,0)</f>
        <v>0</v>
      </c>
      <c r="AA6" s="231"/>
      <c r="AB6" s="221"/>
      <c r="AC6" s="222"/>
    </row>
    <row r="7" spans="1:29" ht="18.600000000000001" customHeight="1" x14ac:dyDescent="0.25">
      <c r="A7" s="299">
        <v>4</v>
      </c>
      <c r="B7" s="564" t="str">
        <f>'1. Gestión comercial'!B16</f>
        <v>Nivel de Servicio.
 Pedido perfecto</v>
      </c>
      <c r="C7" s="564"/>
      <c r="D7" s="564"/>
      <c r="E7" s="564"/>
      <c r="F7" s="564"/>
      <c r="G7" s="564"/>
      <c r="H7" s="565"/>
      <c r="I7" s="322">
        <f>IF('1. Gestión comercial'!J$16&lt;&gt;"",'1. Gestión comercial'!J$16,0)</f>
        <v>0</v>
      </c>
      <c r="J7" s="300">
        <f>IF('1. Gestión comercial'!K$16&lt;&gt;"",'1. Gestión comercial'!K$16,0)</f>
        <v>0</v>
      </c>
      <c r="K7" s="321">
        <f>IF('1. Gestión comercial'!L$16&lt;&gt;"",'1. Gestión comercial'!L$16,0)</f>
        <v>0</v>
      </c>
      <c r="L7" s="322"/>
      <c r="M7" s="300"/>
      <c r="N7" s="301"/>
      <c r="P7" s="167">
        <v>4</v>
      </c>
      <c r="Q7" s="490" t="str">
        <f>'4. Eficiencia Energética'!B9</f>
        <v>Compromiso con la Eficiencia Energética EEn.</v>
      </c>
      <c r="R7" s="490"/>
      <c r="S7" s="490"/>
      <c r="T7" s="490"/>
      <c r="U7" s="490"/>
      <c r="V7" s="490"/>
      <c r="W7" s="491"/>
      <c r="X7" s="372">
        <f>IF('4. Eficiencia Energética'!J$9&lt;&gt;"",'4. Eficiencia Energética'!J$9,0)</f>
        <v>0</v>
      </c>
      <c r="Y7" s="221">
        <f>IF('4. Eficiencia Energética'!K$9&lt;&gt;"",'4. Eficiencia Energética'!K$9,0)</f>
        <v>0</v>
      </c>
      <c r="Z7" s="222">
        <f>IF('4. Eficiencia Energética'!L$9&lt;&gt;"",'4. Eficiencia Energética'!L$9,0)</f>
        <v>0</v>
      </c>
      <c r="AA7" s="231"/>
      <c r="AB7" s="221"/>
      <c r="AC7" s="222"/>
    </row>
    <row r="8" spans="1:29" ht="18.600000000000001" customHeight="1" x14ac:dyDescent="0.25">
      <c r="A8" s="299">
        <v>5</v>
      </c>
      <c r="B8" s="565" t="str">
        <f>'1. Gestión comercial'!B18</f>
        <v>Costos de improductividad /  No calidad</v>
      </c>
      <c r="C8" s="566"/>
      <c r="D8" s="566"/>
      <c r="E8" s="566"/>
      <c r="F8" s="566"/>
      <c r="G8" s="566"/>
      <c r="H8" s="567"/>
      <c r="I8" s="322">
        <f>IF('1. Gestión comercial'!J$18&lt;&gt;"",'1. Gestión comercial'!J$18,0)</f>
        <v>0</v>
      </c>
      <c r="J8" s="300">
        <f>IF('1. Gestión comercial'!K$18&lt;&gt;"",'1. Gestión comercial'!K$18,0)</f>
        <v>0</v>
      </c>
      <c r="K8" s="321">
        <f>IF('1. Gestión comercial'!L$18&lt;&gt;"",'1. Gestión comercial'!L$18,0)</f>
        <v>0</v>
      </c>
      <c r="L8" s="322"/>
      <c r="M8" s="300"/>
      <c r="N8" s="301"/>
      <c r="P8" s="167">
        <v>5</v>
      </c>
      <c r="Q8" s="490" t="str">
        <f>'4. Eficiencia Energética'!B11</f>
        <v>Política energética</v>
      </c>
      <c r="R8" s="490"/>
      <c r="S8" s="490"/>
      <c r="T8" s="490"/>
      <c r="U8" s="490"/>
      <c r="V8" s="490"/>
      <c r="W8" s="491"/>
      <c r="X8" s="372">
        <f>IF('4. Eficiencia Energética'!J$11&lt;&gt;"",'4. Eficiencia Energética'!J$11,0)</f>
        <v>0</v>
      </c>
      <c r="Y8" s="221">
        <f>IF('4. Eficiencia Energética'!K$11&lt;&gt;"",'4. Eficiencia Energética'!K$11,0)</f>
        <v>0</v>
      </c>
      <c r="Z8" s="222">
        <f>IF('4. Eficiencia Energética'!L$11&lt;&gt;"",'4. Eficiencia Energética'!L$11,0)</f>
        <v>0</v>
      </c>
      <c r="AA8" s="231"/>
      <c r="AB8" s="221"/>
      <c r="AC8" s="222"/>
    </row>
    <row r="9" spans="1:29" ht="18.600000000000001" customHeight="1" x14ac:dyDescent="0.25">
      <c r="A9" s="299">
        <v>6</v>
      </c>
      <c r="B9" s="565" t="str">
        <f>'1. Gestión comercial'!B20</f>
        <v>Rentabilidad por cliente</v>
      </c>
      <c r="C9" s="566"/>
      <c r="D9" s="566"/>
      <c r="E9" s="566"/>
      <c r="F9" s="566"/>
      <c r="G9" s="566"/>
      <c r="H9" s="567"/>
      <c r="I9" s="322">
        <f>IF('1. Gestión comercial'!J$20&lt;&gt;"",'1. Gestión comercial'!J$20,0)</f>
        <v>0</v>
      </c>
      <c r="J9" s="300">
        <f>IF('1. Gestión comercial'!K$20&lt;&gt;"",'1. Gestión comercial'!K$20,0)</f>
        <v>0</v>
      </c>
      <c r="K9" s="321">
        <f>IF('1. Gestión comercial'!L$20&lt;&gt;"",'1. Gestión comercial'!L$20,0)</f>
        <v>0</v>
      </c>
      <c r="L9" s="322"/>
      <c r="M9" s="300"/>
      <c r="N9" s="301"/>
      <c r="P9" s="167">
        <v>6</v>
      </c>
      <c r="Q9" s="490" t="str">
        <f>'4. Eficiencia Energética'!B13</f>
        <v>Participación</v>
      </c>
      <c r="R9" s="490"/>
      <c r="S9" s="490"/>
      <c r="T9" s="490"/>
      <c r="U9" s="490"/>
      <c r="V9" s="490"/>
      <c r="W9" s="491"/>
      <c r="X9" s="372">
        <f>IF('4. Eficiencia Energética'!J$13&lt;&gt;"",'4. Eficiencia Energética'!J$13,0)</f>
        <v>0</v>
      </c>
      <c r="Y9" s="221">
        <f>IF('4. Eficiencia Energética'!K$13&lt;&gt;"",'4. Eficiencia Energética'!K$13,0)</f>
        <v>0</v>
      </c>
      <c r="Z9" s="222">
        <f>IF('4. Eficiencia Energética'!L$13&lt;&gt;"",'4. Eficiencia Energética'!L$13,0)</f>
        <v>0</v>
      </c>
      <c r="AA9" s="231"/>
      <c r="AB9" s="221"/>
      <c r="AC9" s="222"/>
    </row>
    <row r="10" spans="1:29" ht="18.600000000000001" customHeight="1" x14ac:dyDescent="0.25">
      <c r="A10" s="299">
        <v>7</v>
      </c>
      <c r="B10" s="564" t="str">
        <f>'1. Gestión comercial'!B22</f>
        <v>Valor generado por los clientes</v>
      </c>
      <c r="C10" s="564"/>
      <c r="D10" s="564"/>
      <c r="E10" s="564"/>
      <c r="F10" s="564"/>
      <c r="G10" s="564"/>
      <c r="H10" s="565"/>
      <c r="I10" s="322">
        <f>IF('1. Gestión comercial'!J$22&lt;&gt;"",'1. Gestión comercial'!J$22,0)</f>
        <v>0</v>
      </c>
      <c r="J10" s="300">
        <f>IF('1. Gestión comercial'!K$22&lt;&gt;"",'1. Gestión comercial'!K$22,0)</f>
        <v>0</v>
      </c>
      <c r="K10" s="321">
        <f>IF('1. Gestión comercial'!L$22&lt;&gt;"",'1. Gestión comercial'!L$22,0)</f>
        <v>0</v>
      </c>
      <c r="L10" s="322"/>
      <c r="M10" s="300"/>
      <c r="N10" s="301"/>
      <c r="P10" s="167">
        <v>7</v>
      </c>
      <c r="Q10" s="490" t="str">
        <f>'4. Eficiencia Energética'!B15</f>
        <v>Documentación y análisis</v>
      </c>
      <c r="R10" s="490"/>
      <c r="S10" s="490"/>
      <c r="T10" s="490"/>
      <c r="U10" s="490"/>
      <c r="V10" s="490"/>
      <c r="W10" s="491"/>
      <c r="X10" s="372">
        <f>IF('4. Eficiencia Energética'!J$15&lt;&gt;"",'4. Eficiencia Energética'!J$15,0)</f>
        <v>0</v>
      </c>
      <c r="Y10" s="221">
        <f>IF('4. Eficiencia Energética'!K$15&lt;&gt;"",'4. Eficiencia Energética'!K$15,0)</f>
        <v>0</v>
      </c>
      <c r="Z10" s="222">
        <f>IF('4. Eficiencia Energética'!L$15&lt;&gt;"",'4. Eficiencia Energética'!L$15,0)</f>
        <v>0</v>
      </c>
      <c r="AA10" s="231"/>
      <c r="AB10" s="221"/>
      <c r="AC10" s="222"/>
    </row>
    <row r="11" spans="1:29" ht="18.600000000000001" customHeight="1" x14ac:dyDescent="0.25">
      <c r="A11" s="303" t="s">
        <v>129</v>
      </c>
      <c r="B11" s="617" t="s">
        <v>613</v>
      </c>
      <c r="C11" s="618"/>
      <c r="D11" s="618"/>
      <c r="E11" s="618"/>
      <c r="F11" s="618"/>
      <c r="G11" s="618"/>
      <c r="H11" s="619"/>
      <c r="I11" s="328"/>
      <c r="J11" s="326"/>
      <c r="K11" s="327"/>
      <c r="L11" s="328">
        <f>IFERROR(AVERAGEIFS(L12:L33,L12:L33,"&lt;&gt;0"),0)</f>
        <v>0</v>
      </c>
      <c r="M11" s="326">
        <f>IFERROR(AVERAGEIFS(M12:M33,M12:M33,"&lt;&gt;0"),0)</f>
        <v>0</v>
      </c>
      <c r="N11" s="329">
        <f>IFERROR(AVERAGEIFS(N12:N33,N12:N33,"&lt;&gt;0"),0)</f>
        <v>0</v>
      </c>
      <c r="P11" s="167">
        <v>8</v>
      </c>
      <c r="Q11" s="490" t="str">
        <f>'4. Eficiencia Energética'!B17</f>
        <v>Valoración técnica y referenciación con mejores practicas (Best Practices y Benchmarking)</v>
      </c>
      <c r="R11" s="490"/>
      <c r="S11" s="490"/>
      <c r="T11" s="490"/>
      <c r="U11" s="490"/>
      <c r="V11" s="490"/>
      <c r="W11" s="491"/>
      <c r="X11" s="372">
        <f>IF('4. Eficiencia Energética'!J$17&lt;&gt;"",'4. Eficiencia Energética'!J$17,0)</f>
        <v>0</v>
      </c>
      <c r="Y11" s="221">
        <f>IF('4. Eficiencia Energética'!K$17&lt;&gt;"",'4. Eficiencia Energética'!K$17,0)</f>
        <v>0</v>
      </c>
      <c r="Z11" s="222">
        <f>IF('4. Eficiencia Energética'!L$17&lt;&gt;"",'4. Eficiencia Energética'!L$17,0)</f>
        <v>0</v>
      </c>
      <c r="AA11" s="231"/>
      <c r="AB11" s="221"/>
      <c r="AC11" s="222"/>
    </row>
    <row r="12" spans="1:29" ht="18.600000000000001" customHeight="1" x14ac:dyDescent="0.25">
      <c r="A12" s="256" t="s">
        <v>183</v>
      </c>
      <c r="B12" s="591" t="s">
        <v>614</v>
      </c>
      <c r="C12" s="592"/>
      <c r="D12" s="592"/>
      <c r="E12" s="592"/>
      <c r="F12" s="592"/>
      <c r="G12" s="592"/>
      <c r="H12" s="622"/>
      <c r="I12" s="259"/>
      <c r="J12" s="257"/>
      <c r="K12" s="258"/>
      <c r="L12" s="353">
        <f>IFERROR(AVERAGEIF(I13:I20,"&lt;&gt;0",I13:I20),0)</f>
        <v>0</v>
      </c>
      <c r="M12" s="354">
        <f>IFERROR(AVERAGEIF(J13:J20,"&lt;&gt;0",J13:J20),0)</f>
        <v>0</v>
      </c>
      <c r="N12" s="355">
        <f>IFERROR(AVERAGEIF(K13:K20,"&lt;&gt;0",K13:K20),0)</f>
        <v>0</v>
      </c>
      <c r="P12" s="167">
        <v>9</v>
      </c>
      <c r="Q12" s="490" t="str">
        <f>'4. Eficiencia Energética'!B19</f>
        <v>Objetivos y metas de desempeño</v>
      </c>
      <c r="R12" s="490"/>
      <c r="S12" s="490"/>
      <c r="T12" s="490"/>
      <c r="U12" s="490"/>
      <c r="V12" s="490"/>
      <c r="W12" s="491"/>
      <c r="X12" s="372">
        <f>IF('4. Eficiencia Energética'!J$19&lt;&gt;"",'4. Eficiencia Energética'!J$19,0)</f>
        <v>0</v>
      </c>
      <c r="Y12" s="221">
        <f>IF('4. Eficiencia Energética'!K$19&lt;&gt;"",'4. Eficiencia Energética'!K$19,0)</f>
        <v>0</v>
      </c>
      <c r="Z12" s="222">
        <f>IF('4. Eficiencia Energética'!L$19&lt;&gt;"",'4. Eficiencia Energética'!L$19,0)</f>
        <v>0</v>
      </c>
      <c r="AA12" s="231"/>
      <c r="AB12" s="221"/>
      <c r="AC12" s="222"/>
    </row>
    <row r="13" spans="1:29" ht="18.600000000000001" customHeight="1" x14ac:dyDescent="0.25">
      <c r="A13" s="299">
        <v>1</v>
      </c>
      <c r="B13" s="565" t="str">
        <f>'2. Productividad Operacional'!B4</f>
        <v>Tiempo de Ciclo</v>
      </c>
      <c r="C13" s="566"/>
      <c r="D13" s="566"/>
      <c r="E13" s="566"/>
      <c r="F13" s="566"/>
      <c r="G13" s="566"/>
      <c r="H13" s="567"/>
      <c r="I13" s="322">
        <f>IF('2. Productividad Operacional'!J$4&lt;&gt;"",'2. Productividad Operacional'!J$4,0)</f>
        <v>0</v>
      </c>
      <c r="J13" s="300">
        <f>IF('2. Productividad Operacional'!K$4&lt;&gt;"",'2. Productividad Operacional'!K$4,0)</f>
        <v>0</v>
      </c>
      <c r="K13" s="321">
        <f>IF('2. Productividad Operacional'!L$4&lt;&gt;"",'2. Productividad Operacional'!L$4,0)</f>
        <v>0</v>
      </c>
      <c r="L13" s="322"/>
      <c r="M13" s="300"/>
      <c r="N13" s="301"/>
      <c r="P13" s="167">
        <v>10</v>
      </c>
      <c r="Q13" s="490" t="str">
        <f>'4. Eficiencia Energética'!B21</f>
        <v>Plan de Acción para el  mejoramiento</v>
      </c>
      <c r="R13" s="490"/>
      <c r="S13" s="490"/>
      <c r="T13" s="490"/>
      <c r="U13" s="490"/>
      <c r="V13" s="490"/>
      <c r="W13" s="491"/>
      <c r="X13" s="372">
        <f>IF('4. Eficiencia Energética'!J$21&lt;&gt;"",'4. Eficiencia Energética'!J$21,0)</f>
        <v>0</v>
      </c>
      <c r="Y13" s="221">
        <f>IF('4. Eficiencia Energética'!K$21&lt;&gt;"",'4. Eficiencia Energética'!K$21,0)</f>
        <v>0</v>
      </c>
      <c r="Z13" s="222">
        <f>IF('4. Eficiencia Energética'!L$21&lt;&gt;"",'4. Eficiencia Energética'!L$21,0)</f>
        <v>0</v>
      </c>
      <c r="AA13" s="231"/>
      <c r="AB13" s="221"/>
      <c r="AC13" s="222"/>
    </row>
    <row r="14" spans="1:29" ht="18.600000000000001" customHeight="1" x14ac:dyDescent="0.25">
      <c r="A14" s="299"/>
      <c r="B14" s="565"/>
      <c r="C14" s="566"/>
      <c r="D14" s="566"/>
      <c r="E14" s="566"/>
      <c r="F14" s="566"/>
      <c r="G14" s="566"/>
      <c r="H14" s="567"/>
      <c r="I14" s="322">
        <f>IF('2. Productividad Operacional'!J$8&lt;&gt;"",'2. Productividad Operacional'!J$8,0)</f>
        <v>0</v>
      </c>
      <c r="J14" s="300">
        <f>IF('2. Productividad Operacional'!K$8&lt;&gt;"",'2. Productividad Operacional'!K$8,0)</f>
        <v>0</v>
      </c>
      <c r="K14" s="321">
        <f>IF('2. Productividad Operacional'!L$8&lt;&gt;"",'2. Productividad Operacional'!L$8,0)</f>
        <v>0</v>
      </c>
      <c r="L14" s="322"/>
      <c r="M14" s="300"/>
      <c r="N14" s="301"/>
      <c r="P14" s="167">
        <v>11</v>
      </c>
      <c r="Q14" s="490" t="str">
        <f>'4. Eficiencia Energética'!B23</f>
        <v>Implementación de los Planes de Acción</v>
      </c>
      <c r="R14" s="490"/>
      <c r="S14" s="490"/>
      <c r="T14" s="490"/>
      <c r="U14" s="490"/>
      <c r="V14" s="490"/>
      <c r="W14" s="491"/>
      <c r="X14" s="372">
        <f>IF('4. Eficiencia Energética'!J$23&lt;&gt;"",'4. Eficiencia Energética'!J$23,0)</f>
        <v>0</v>
      </c>
      <c r="Y14" s="221">
        <f>IF('4. Eficiencia Energética'!K$23&lt;&gt;"",'4. Eficiencia Energética'!K$23,0)</f>
        <v>0</v>
      </c>
      <c r="Z14" s="222">
        <f>IF('4. Eficiencia Energética'!L$23&lt;&gt;"",'4. Eficiencia Energética'!L$23,0)</f>
        <v>0</v>
      </c>
      <c r="AA14" s="231"/>
      <c r="AB14" s="221"/>
      <c r="AC14" s="222"/>
    </row>
    <row r="15" spans="1:29" ht="18.600000000000001" customHeight="1" x14ac:dyDescent="0.25">
      <c r="A15" s="296"/>
      <c r="B15" s="614"/>
      <c r="C15" s="615"/>
      <c r="D15" s="615"/>
      <c r="E15" s="615"/>
      <c r="F15" s="615"/>
      <c r="G15" s="615"/>
      <c r="H15" s="616"/>
      <c r="I15" s="325">
        <f>IF('2. Productividad Operacional'!J$6&lt;&gt;"",'2. Productividad Operacional'!J$6,0)</f>
        <v>0</v>
      </c>
      <c r="J15" s="297">
        <f>IF('2. Productividad Operacional'!K$6&lt;&gt;"",'2. Productividad Operacional'!K$6,0)</f>
        <v>0</v>
      </c>
      <c r="K15" s="324">
        <f>IF('2. Productividad Operacional'!L$6&lt;&gt;"",'2. Productividad Operacional'!L$6,0)</f>
        <v>0</v>
      </c>
      <c r="L15" s="325"/>
      <c r="M15" s="297"/>
      <c r="N15" s="298"/>
      <c r="P15" s="168">
        <v>12</v>
      </c>
      <c r="Q15" s="495" t="str">
        <f>'4. Eficiencia Energética'!B25</f>
        <v>Evaluación del progreso</v>
      </c>
      <c r="R15" s="495"/>
      <c r="S15" s="495"/>
      <c r="T15" s="495"/>
      <c r="U15" s="495"/>
      <c r="V15" s="495"/>
      <c r="W15" s="496"/>
      <c r="X15" s="373">
        <f>IF('4. Eficiencia Energética'!J$25&lt;&gt;"",'4. Eficiencia Energética'!J$25,0)</f>
        <v>0</v>
      </c>
      <c r="Y15" s="223">
        <f>IF('4. Eficiencia Energética'!K$25&lt;&gt;"",'4. Eficiencia Energética'!K$25,0)</f>
        <v>0</v>
      </c>
      <c r="Z15" s="224">
        <f>IF('4. Eficiencia Energética'!L$25&lt;&gt;"",'4. Eficiencia Energética'!L$25,0)</f>
        <v>0</v>
      </c>
      <c r="AA15" s="232"/>
      <c r="AB15" s="223"/>
      <c r="AC15" s="224"/>
    </row>
    <row r="16" spans="1:29" ht="18.600000000000001" customHeight="1" x14ac:dyDescent="0.25">
      <c r="A16" s="299">
        <v>2</v>
      </c>
      <c r="B16" s="614" t="str">
        <f>'2. Productividad Operacional'!B10</f>
        <v xml:space="preserve">Capacidad de reducción de costos </v>
      </c>
      <c r="C16" s="615"/>
      <c r="D16" s="615"/>
      <c r="E16" s="615"/>
      <c r="F16" s="615"/>
      <c r="G16" s="615"/>
      <c r="H16" s="616"/>
      <c r="I16" s="322">
        <f>IF('2. Productividad Operacional'!J$10&lt;&gt;"",'2. Productividad Operacional'!J$10,0)</f>
        <v>0</v>
      </c>
      <c r="J16" s="300">
        <f>IF('2. Productividad Operacional'!K$10&lt;&gt;"",'2. Productividad Operacional'!K$10,0)</f>
        <v>0</v>
      </c>
      <c r="K16" s="321">
        <f>IF('2. Productividad Operacional'!L$10&lt;&gt;"",'2. Productividad Operacional'!L$10,0)</f>
        <v>0</v>
      </c>
      <c r="L16" s="322"/>
      <c r="M16" s="300"/>
      <c r="N16" s="301"/>
      <c r="P16" s="218" t="s">
        <v>133</v>
      </c>
      <c r="Q16" s="497" t="s">
        <v>136</v>
      </c>
      <c r="R16" s="497"/>
      <c r="S16" s="497"/>
      <c r="T16" s="497"/>
      <c r="U16" s="497"/>
      <c r="V16" s="497"/>
      <c r="W16" s="498"/>
      <c r="X16" s="374"/>
      <c r="Y16" s="225"/>
      <c r="Z16" s="375"/>
      <c r="AA16" s="356">
        <f>IFERROR(AVERAGEIF(X17:X28,"&lt;&gt;0",X17:X28),0)</f>
        <v>0</v>
      </c>
      <c r="AB16" s="357">
        <f>IFERROR(AVERAGEIF(Y17:Y28,"&lt;&gt;0",Y17:Y28),0)</f>
        <v>0</v>
      </c>
      <c r="AC16" s="358">
        <f>IFERROR(AVERAGEIF(Z17:Z28,"&lt;&gt;0",Z17:Z28),0)</f>
        <v>0</v>
      </c>
    </row>
    <row r="17" spans="1:29" ht="18.600000000000001" customHeight="1" x14ac:dyDescent="0.25">
      <c r="A17" s="299"/>
      <c r="B17" s="565"/>
      <c r="C17" s="566"/>
      <c r="D17" s="566"/>
      <c r="E17" s="566"/>
      <c r="F17" s="566"/>
      <c r="G17" s="566"/>
      <c r="H17" s="567"/>
      <c r="I17" s="322">
        <f>IF('2. Productividad Operacional'!J$12&lt;&gt;"",'2. Productividad Operacional'!J$12,0)</f>
        <v>0</v>
      </c>
      <c r="J17" s="300">
        <f>IF('2. Productividad Operacional'!K$12&lt;&gt;"",'2. Productividad Operacional'!K$12,0)</f>
        <v>0</v>
      </c>
      <c r="K17" s="321">
        <f>IF('2. Productividad Operacional'!L$12&lt;&gt;"",'2. Productividad Operacional'!L$12,0)</f>
        <v>0</v>
      </c>
      <c r="L17" s="322"/>
      <c r="M17" s="300"/>
      <c r="N17" s="301"/>
      <c r="P17" s="167">
        <v>1</v>
      </c>
      <c r="Q17" s="490" t="str">
        <f>'5 Gestión de la Calidad'!B3</f>
        <v>Percepción de calidad</v>
      </c>
      <c r="R17" s="490"/>
      <c r="S17" s="490"/>
      <c r="T17" s="490"/>
      <c r="U17" s="490"/>
      <c r="V17" s="490"/>
      <c r="W17" s="491"/>
      <c r="X17" s="372">
        <f>IF('5 Gestión de la Calidad'!J$3&lt;&gt;"",'5 Gestión de la Calidad'!J$3,0)</f>
        <v>0</v>
      </c>
      <c r="Y17" s="221">
        <f>IF('5 Gestión de la Calidad'!K$3&lt;&gt;"",'5 Gestión de la Calidad'!K$3,0)</f>
        <v>0</v>
      </c>
      <c r="Z17" s="222">
        <f>IF('5 Gestión de la Calidad'!L$3&lt;&gt;"",'5 Gestión de la Calidad'!L$3,0)</f>
        <v>0</v>
      </c>
      <c r="AA17" s="231"/>
      <c r="AB17" s="221"/>
      <c r="AC17" s="222"/>
    </row>
    <row r="18" spans="1:29" ht="18.600000000000001" customHeight="1" x14ac:dyDescent="0.25">
      <c r="A18" s="299">
        <v>3</v>
      </c>
      <c r="B18" s="565" t="str">
        <f>'2. Productividad Operacional'!B14</f>
        <v>Nivel de variación de los costos</v>
      </c>
      <c r="C18" s="566"/>
      <c r="D18" s="566"/>
      <c r="E18" s="566"/>
      <c r="F18" s="566"/>
      <c r="G18" s="566"/>
      <c r="H18" s="567"/>
      <c r="I18" s="322">
        <f>IF('2. Productividad Operacional'!J$14&lt;&gt;"",'2. Productividad Operacional'!J$14,0)</f>
        <v>0</v>
      </c>
      <c r="J18" s="300">
        <f>IF('2. Productividad Operacional'!K$14&lt;&gt;"",'2. Productividad Operacional'!K$14,0)</f>
        <v>0</v>
      </c>
      <c r="K18" s="321">
        <f>IF('2. Productividad Operacional'!L$14&lt;&gt;"",'2. Productividad Operacional'!L$14,0)</f>
        <v>0</v>
      </c>
      <c r="L18" s="322"/>
      <c r="M18" s="300"/>
      <c r="N18" s="301"/>
      <c r="P18" s="167">
        <v>2</v>
      </c>
      <c r="Q18" s="490" t="str">
        <f>'5 Gestión de la Calidad'!B5</f>
        <v>Métricas de calidad</v>
      </c>
      <c r="R18" s="490"/>
      <c r="S18" s="490"/>
      <c r="T18" s="490"/>
      <c r="U18" s="490"/>
      <c r="V18" s="490"/>
      <c r="W18" s="491"/>
      <c r="X18" s="372">
        <f>IF('5 Gestión de la Calidad'!J$5&lt;&gt;"",'5 Gestión de la Calidad'!J$5,0)</f>
        <v>0</v>
      </c>
      <c r="Y18" s="221">
        <f>IF('5 Gestión de la Calidad'!K$5&lt;&gt;"",'5 Gestión de la Calidad'!K$5,0)</f>
        <v>0</v>
      </c>
      <c r="Z18" s="222">
        <f>IF('5 Gestión de la Calidad'!L$5&lt;&gt;"",'5 Gestión de la Calidad'!L$5,0)</f>
        <v>0</v>
      </c>
      <c r="AA18" s="231"/>
      <c r="AB18" s="221"/>
      <c r="AC18" s="222"/>
    </row>
    <row r="19" spans="1:29" ht="18.600000000000001" customHeight="1" x14ac:dyDescent="0.25">
      <c r="A19" s="299">
        <v>4</v>
      </c>
      <c r="B19" s="565" t="str">
        <f>'2. Productividad Operacional'!B16</f>
        <v>Eficiencia General de los Equipos (OEE)</v>
      </c>
      <c r="C19" s="566"/>
      <c r="D19" s="566"/>
      <c r="E19" s="566"/>
      <c r="F19" s="566"/>
      <c r="G19" s="566"/>
      <c r="H19" s="567"/>
      <c r="I19" s="322">
        <f>IF('2. Productividad Operacional'!J$16&lt;&gt;"",'2. Productividad Operacional'!J$16,0)</f>
        <v>0</v>
      </c>
      <c r="J19" s="300">
        <f>IF('2. Productividad Operacional'!K$16&lt;&gt;"",'2. Productividad Operacional'!K$16,0)</f>
        <v>0</v>
      </c>
      <c r="K19" s="321">
        <f>IF('2. Productividad Operacional'!L$16&lt;&gt;"",'2. Productividad Operacional'!L$16,0)</f>
        <v>0</v>
      </c>
      <c r="L19" s="322"/>
      <c r="M19" s="300"/>
      <c r="N19" s="301"/>
      <c r="P19" s="167">
        <v>3</v>
      </c>
      <c r="Q19" s="490" t="str">
        <f>'5 Gestión de la Calidad'!B7</f>
        <v>Sistema de calidad</v>
      </c>
      <c r="R19" s="490"/>
      <c r="S19" s="490"/>
      <c r="T19" s="490"/>
      <c r="U19" s="490"/>
      <c r="V19" s="490"/>
      <c r="W19" s="491"/>
      <c r="X19" s="372">
        <f>IF('5 Gestión de la Calidad'!J$7&lt;&gt;"",'5 Gestión de la Calidad'!J$7,0)</f>
        <v>0</v>
      </c>
      <c r="Y19" s="221">
        <f>IF('5 Gestión de la Calidad'!K$7&lt;&gt;"",'5 Gestión de la Calidad'!K$7,0)</f>
        <v>0</v>
      </c>
      <c r="Z19" s="222">
        <f>IF('5 Gestión de la Calidad'!L$7&lt;&gt;"",'5 Gestión de la Calidad'!L$7,0)</f>
        <v>0</v>
      </c>
      <c r="AA19" s="231"/>
      <c r="AB19" s="221"/>
      <c r="AC19" s="222"/>
    </row>
    <row r="20" spans="1:29" ht="18.600000000000001" customHeight="1" x14ac:dyDescent="0.25">
      <c r="A20" s="299">
        <v>5</v>
      </c>
      <c r="B20" s="565" t="str">
        <f>'2. Productividad Operacional'!B18</f>
        <v>Con qué frecuencia se celebran Eventos Kaizen</v>
      </c>
      <c r="C20" s="566"/>
      <c r="D20" s="566"/>
      <c r="E20" s="566"/>
      <c r="F20" s="566"/>
      <c r="G20" s="566"/>
      <c r="H20" s="567"/>
      <c r="I20" s="322">
        <f>IF('2. Productividad Operacional'!J$18&lt;&gt;"",'2. Productividad Operacional'!J$18,0)</f>
        <v>0</v>
      </c>
      <c r="J20" s="300">
        <f>IF('2. Productividad Operacional'!K$18&lt;&gt;"",'2. Productividad Operacional'!K$18,0)</f>
        <v>0</v>
      </c>
      <c r="K20" s="321">
        <f>IF('2. Productividad Operacional'!L$18&lt;&gt;"",'2. Productividad Operacional'!L$18,0)</f>
        <v>0</v>
      </c>
      <c r="L20" s="322"/>
      <c r="M20" s="300"/>
      <c r="N20" s="301"/>
      <c r="P20" s="167">
        <v>4</v>
      </c>
      <c r="Q20" s="490" t="str">
        <f>'5 Gestión de la Calidad'!B9</f>
        <v>Formación en Control Estadístico de Procesos</v>
      </c>
      <c r="R20" s="490"/>
      <c r="S20" s="490"/>
      <c r="T20" s="490"/>
      <c r="U20" s="490"/>
      <c r="V20" s="490"/>
      <c r="W20" s="491"/>
      <c r="X20" s="372">
        <f>IF('5 Gestión de la Calidad'!J$9&lt;&gt;"",'5 Gestión de la Calidad'!J$9,0)</f>
        <v>0</v>
      </c>
      <c r="Y20" s="221">
        <f>IF('5 Gestión de la Calidad'!K$9&lt;&gt;"",'5 Gestión de la Calidad'!K$9,0)</f>
        <v>0</v>
      </c>
      <c r="Z20" s="222">
        <f>IF('5 Gestión de la Calidad'!L$9&lt;&gt;"",'5 Gestión de la Calidad'!L$9,0)</f>
        <v>0</v>
      </c>
      <c r="AA20" s="231"/>
      <c r="AB20" s="221"/>
      <c r="AC20" s="222"/>
    </row>
    <row r="21" spans="1:29" ht="18.600000000000001" customHeight="1" x14ac:dyDescent="0.25">
      <c r="A21" s="256" t="s">
        <v>185</v>
      </c>
      <c r="B21" s="591" t="s">
        <v>132</v>
      </c>
      <c r="C21" s="592"/>
      <c r="D21" s="592"/>
      <c r="E21" s="592"/>
      <c r="F21" s="592"/>
      <c r="G21" s="592"/>
      <c r="H21" s="622"/>
      <c r="I21" s="259"/>
      <c r="J21" s="257"/>
      <c r="K21" s="258"/>
      <c r="L21" s="353">
        <f>IFERROR(AVERAGEIF(I22,"&lt;&gt;0",I22),0)</f>
        <v>0</v>
      </c>
      <c r="M21" s="354">
        <f>IFERROR(AVERAGEIF(J22,"&lt;&gt;0",J22),0)</f>
        <v>0</v>
      </c>
      <c r="N21" s="355">
        <f>IFERROR(AVERAGEIF(K22,"&lt;&gt;0",K22),0)</f>
        <v>0</v>
      </c>
      <c r="P21" s="167">
        <v>5</v>
      </c>
      <c r="Q21" s="490" t="str">
        <f>'5 Gestión de la Calidad'!B11</f>
        <v>Nivel de Control</v>
      </c>
      <c r="R21" s="490"/>
      <c r="S21" s="490"/>
      <c r="T21" s="490"/>
      <c r="U21" s="490"/>
      <c r="V21" s="490"/>
      <c r="W21" s="491"/>
      <c r="X21" s="372">
        <f>IF('5 Gestión de la Calidad'!J$11&lt;&gt;"",'5 Gestión de la Calidad'!J$11,0)</f>
        <v>0</v>
      </c>
      <c r="Y21" s="221">
        <f>IF('5 Gestión de la Calidad'!K$11&lt;&gt;"",'5 Gestión de la Calidad'!K$11,0)</f>
        <v>0</v>
      </c>
      <c r="Z21" s="222">
        <f>IF('5 Gestión de la Calidad'!L$11&lt;&gt;"",'5 Gestión de la Calidad'!L$11,0)</f>
        <v>0</v>
      </c>
      <c r="AA21" s="231"/>
      <c r="AB21" s="221"/>
      <c r="AC21" s="222"/>
    </row>
    <row r="22" spans="1:29" ht="18.600000000000001" customHeight="1" x14ac:dyDescent="0.25">
      <c r="A22" s="299">
        <v>6</v>
      </c>
      <c r="B22" s="565" t="str">
        <f>'2. Productividad Operacional'!B21</f>
        <v>Nivel de mantenimiento  preventivo</v>
      </c>
      <c r="C22" s="566"/>
      <c r="D22" s="566"/>
      <c r="E22" s="566"/>
      <c r="F22" s="566"/>
      <c r="G22" s="566"/>
      <c r="H22" s="567"/>
      <c r="I22" s="322">
        <f>IF('2. Productividad Operacional'!J$21&lt;&gt;"",'2. Productividad Operacional'!J$21,0)</f>
        <v>0</v>
      </c>
      <c r="J22" s="300">
        <f>IF('2. Productividad Operacional'!K$21&lt;&gt;"",'2. Productividad Operacional'!K$21,0)</f>
        <v>0</v>
      </c>
      <c r="K22" s="321">
        <f>IF('2. Productividad Operacional'!L$21&lt;&gt;"",'2. Productividad Operacional'!L$21,0)</f>
        <v>0</v>
      </c>
      <c r="L22" s="322"/>
      <c r="M22" s="300"/>
      <c r="N22" s="301"/>
      <c r="P22" s="167">
        <v>6</v>
      </c>
      <c r="Q22" s="490" t="str">
        <f>'5 Gestión de la Calidad'!B13</f>
        <v>Nivel de defectos (Scrap)</v>
      </c>
      <c r="R22" s="490"/>
      <c r="S22" s="490"/>
      <c r="T22" s="490"/>
      <c r="U22" s="490"/>
      <c r="V22" s="490"/>
      <c r="W22" s="491"/>
      <c r="X22" s="372">
        <f>IF('5 Gestión de la Calidad'!J$13&lt;&gt;"",'5 Gestión de la Calidad'!J$13,0)</f>
        <v>0</v>
      </c>
      <c r="Y22" s="221">
        <f>IF('5 Gestión de la Calidad'!K$13&lt;&gt;"",'5 Gestión de la Calidad'!K$13,0)</f>
        <v>0</v>
      </c>
      <c r="Z22" s="222">
        <f>IF('5 Gestión de la Calidad'!L$13&lt;&gt;"",'5 Gestión de la Calidad'!L$13,0)</f>
        <v>0</v>
      </c>
      <c r="AA22" s="231"/>
      <c r="AB22" s="221"/>
      <c r="AC22" s="222"/>
    </row>
    <row r="23" spans="1:29" ht="18.600000000000001" customHeight="1" x14ac:dyDescent="0.25">
      <c r="A23" s="256" t="s">
        <v>184</v>
      </c>
      <c r="B23" s="591" t="s">
        <v>615</v>
      </c>
      <c r="C23" s="592"/>
      <c r="D23" s="592"/>
      <c r="E23" s="592"/>
      <c r="F23" s="592"/>
      <c r="G23" s="592"/>
      <c r="H23" s="622"/>
      <c r="I23" s="259"/>
      <c r="J23" s="257"/>
      <c r="K23" s="258"/>
      <c r="L23" s="353">
        <f>IFERROR(AVERAGEIF(I24:I25,"&lt;&gt;0",I24:I25),0)</f>
        <v>0</v>
      </c>
      <c r="M23" s="354">
        <f>IFERROR(AVERAGEIF(J24:J25,"&lt;&gt;0",J24:J25),0)</f>
        <v>0</v>
      </c>
      <c r="N23" s="355">
        <f>IFERROR(AVERAGEIF(K24:K25,"&lt;&gt;0",K24:K25),0)</f>
        <v>0</v>
      </c>
      <c r="P23" s="167">
        <v>7</v>
      </c>
      <c r="Q23" s="490" t="str">
        <f>'5 Gestión de la Calidad'!B15</f>
        <v>Nivel de defectos (Scrap)</v>
      </c>
      <c r="R23" s="490"/>
      <c r="S23" s="490"/>
      <c r="T23" s="490"/>
      <c r="U23" s="490"/>
      <c r="V23" s="490"/>
      <c r="W23" s="491"/>
      <c r="X23" s="372">
        <f>IF('5 Gestión de la Calidad'!J$15&lt;&gt;"",'5 Gestión de la Calidad'!J$15,0)</f>
        <v>0</v>
      </c>
      <c r="Y23" s="221">
        <f>IF('5 Gestión de la Calidad'!K$15&lt;&gt;"",'5 Gestión de la Calidad'!K$15,0)</f>
        <v>0</v>
      </c>
      <c r="Z23" s="222">
        <f>IF('5 Gestión de la Calidad'!L$15&lt;&gt;"",'5 Gestión de la Calidad'!L$15,0)</f>
        <v>0</v>
      </c>
      <c r="AA23" s="231"/>
      <c r="AB23" s="221"/>
      <c r="AC23" s="222"/>
    </row>
    <row r="24" spans="1:29" ht="18.600000000000001" customHeight="1" x14ac:dyDescent="0.25">
      <c r="A24" s="299">
        <v>7</v>
      </c>
      <c r="B24" s="565" t="str">
        <f>'2. Productividad Operacional'!B24</f>
        <v xml:space="preserve">Nivel de utilización del espacio de la planta y oficinas </v>
      </c>
      <c r="C24" s="566"/>
      <c r="D24" s="566"/>
      <c r="E24" s="566"/>
      <c r="F24" s="566"/>
      <c r="G24" s="566"/>
      <c r="H24" s="567"/>
      <c r="I24" s="322">
        <f>IF('2. Productividad Operacional'!J$24&lt;&gt;"",'2. Productividad Operacional'!J$24,0)</f>
        <v>0</v>
      </c>
      <c r="J24" s="300">
        <f>IF('2. Productividad Operacional'!K$24&lt;&gt;"",'2. Productividad Operacional'!K$24,0)</f>
        <v>0</v>
      </c>
      <c r="K24" s="321">
        <f>IF('2. Productividad Operacional'!L$24&lt;&gt;"",'2. Productividad Operacional'!L$24,0)</f>
        <v>0</v>
      </c>
      <c r="L24" s="322"/>
      <c r="M24" s="300"/>
      <c r="N24" s="301"/>
      <c r="P24" s="167">
        <v>8</v>
      </c>
      <c r="Q24" s="490" t="str">
        <f>'5 Gestión de la Calidad'!B17</f>
        <v>Calidad entregada</v>
      </c>
      <c r="R24" s="490"/>
      <c r="S24" s="490"/>
      <c r="T24" s="490"/>
      <c r="U24" s="490"/>
      <c r="V24" s="490"/>
      <c r="W24" s="491"/>
      <c r="X24" s="372">
        <f>IF('5 Gestión de la Calidad'!J$17&lt;&gt;"",'5 Gestión de la Calidad'!J$17,0)</f>
        <v>0</v>
      </c>
      <c r="Y24" s="221">
        <f>IF('5 Gestión de la Calidad'!K$17&lt;&gt;"",'5 Gestión de la Calidad'!K$17,0)</f>
        <v>0</v>
      </c>
      <c r="Z24" s="222">
        <f>IF('5 Gestión de la Calidad'!L$17&lt;&gt;"",'5 Gestión de la Calidad'!L$17,0)</f>
        <v>0</v>
      </c>
      <c r="AA24" s="231"/>
      <c r="AB24" s="221"/>
      <c r="AC24" s="222"/>
    </row>
    <row r="25" spans="1:29" ht="18.600000000000001" customHeight="1" x14ac:dyDescent="0.25">
      <c r="A25" s="299">
        <v>8</v>
      </c>
      <c r="B25" s="565" t="str">
        <f>'2. Productividad Operacional'!B26</f>
        <v>Qué tanto se han implementado las 5S</v>
      </c>
      <c r="C25" s="566"/>
      <c r="D25" s="566"/>
      <c r="E25" s="566"/>
      <c r="F25" s="566"/>
      <c r="G25" s="566"/>
      <c r="H25" s="567"/>
      <c r="I25" s="322">
        <f>IF('2. Productividad Operacional'!J$26&lt;&gt;"",'2. Productividad Operacional'!J$26,0)</f>
        <v>0</v>
      </c>
      <c r="J25" s="300">
        <f>IF('2. Productividad Operacional'!K$26&lt;&gt;"",'2. Productividad Operacional'!K$26,0)</f>
        <v>0</v>
      </c>
      <c r="K25" s="321">
        <f>IF('2. Productividad Operacional'!L$26&lt;&gt;"",'2. Productividad Operacional'!L$26,0)</f>
        <v>0</v>
      </c>
      <c r="L25" s="322"/>
      <c r="M25" s="300"/>
      <c r="N25" s="301"/>
      <c r="P25" s="167">
        <v>9</v>
      </c>
      <c r="Q25" s="490" t="str">
        <f>'5 Gestión de la Calidad'!B19</f>
        <v>Certificaciones</v>
      </c>
      <c r="R25" s="490"/>
      <c r="S25" s="490"/>
      <c r="T25" s="490"/>
      <c r="U25" s="490"/>
      <c r="V25" s="490"/>
      <c r="W25" s="491"/>
      <c r="X25" s="372">
        <f>IF('5 Gestión de la Calidad'!J$19&lt;&gt;"",'5 Gestión de la Calidad'!J$19,0)</f>
        <v>0</v>
      </c>
      <c r="Y25" s="221">
        <f>IF('5 Gestión de la Calidad'!K$19&lt;&gt;"",'5 Gestión de la Calidad'!K$19,0)</f>
        <v>0</v>
      </c>
      <c r="Z25" s="222">
        <f>IF('5 Gestión de la Calidad'!L$19&lt;&gt;"",'5 Gestión de la Calidad'!L$19,0)</f>
        <v>0</v>
      </c>
      <c r="AA25" s="231"/>
      <c r="AB25" s="221"/>
      <c r="AC25" s="222"/>
    </row>
    <row r="26" spans="1:29" ht="18.600000000000001" customHeight="1" x14ac:dyDescent="0.25">
      <c r="A26" s="256" t="s">
        <v>186</v>
      </c>
      <c r="B26" s="591" t="s">
        <v>616</v>
      </c>
      <c r="C26" s="592"/>
      <c r="D26" s="592"/>
      <c r="E26" s="592"/>
      <c r="F26" s="592"/>
      <c r="G26" s="592"/>
      <c r="H26" s="622"/>
      <c r="I26" s="259"/>
      <c r="J26" s="257"/>
      <c r="K26" s="258"/>
      <c r="L26" s="353">
        <f>IFERROR(AVERAGEIF(I27,"&lt;&gt;0",I27),0)</f>
        <v>0</v>
      </c>
      <c r="M26" s="354">
        <f>IFERROR(AVERAGEIF(J27,"&lt;&gt;0",J27),0)</f>
        <v>0</v>
      </c>
      <c r="N26" s="355">
        <f>IFERROR(AVERAGEIF(K27,"&lt;&gt;0",K27),0)</f>
        <v>0</v>
      </c>
      <c r="P26" s="167">
        <v>10</v>
      </c>
      <c r="Q26" s="490" t="str">
        <f>'5 Gestión de la Calidad'!B21</f>
        <v>Indicadores de calidad</v>
      </c>
      <c r="R26" s="490"/>
      <c r="S26" s="490"/>
      <c r="T26" s="490"/>
      <c r="U26" s="490"/>
      <c r="V26" s="490"/>
      <c r="W26" s="491"/>
      <c r="X26" s="372">
        <f>IF('5 Gestión de la Calidad'!J$21&lt;&gt;"",'5 Gestión de la Calidad'!J$21,0)</f>
        <v>0</v>
      </c>
      <c r="Y26" s="221">
        <f>IF('5 Gestión de la Calidad'!K$21&lt;&gt;"",'5 Gestión de la Calidad'!K$21,0)</f>
        <v>0</v>
      </c>
      <c r="Z26" s="222">
        <f>IF('5 Gestión de la Calidad'!L$21&lt;&gt;"",'5 Gestión de la Calidad'!L$21,0)</f>
        <v>0</v>
      </c>
      <c r="AA26" s="231"/>
      <c r="AB26" s="221"/>
      <c r="AC26" s="222"/>
    </row>
    <row r="27" spans="1:29" ht="18.600000000000001" customHeight="1" x14ac:dyDescent="0.25">
      <c r="A27" s="299">
        <v>9</v>
      </c>
      <c r="B27" s="565" t="str">
        <f>'2. Productividad Operacional'!B29</f>
        <v>Tiempo de alistamiento</v>
      </c>
      <c r="C27" s="566"/>
      <c r="D27" s="566"/>
      <c r="E27" s="566"/>
      <c r="F27" s="566"/>
      <c r="G27" s="566"/>
      <c r="H27" s="567"/>
      <c r="I27" s="322">
        <f>IF('2. Productividad Operacional'!J$29&lt;&gt;"",'2. Productividad Operacional'!J$29,0)</f>
        <v>0</v>
      </c>
      <c r="J27" s="300">
        <f>IF('2. Productividad Operacional'!K$29&lt;&gt;"",'2. Productividad Operacional'!K$29,0)</f>
        <v>0</v>
      </c>
      <c r="K27" s="321">
        <f>IF('2. Productividad Operacional'!L$29&lt;&gt;"",'2. Productividad Operacional'!L$29,0)</f>
        <v>0</v>
      </c>
      <c r="L27" s="322"/>
      <c r="M27" s="300"/>
      <c r="N27" s="301"/>
      <c r="P27" s="167">
        <v>11</v>
      </c>
      <c r="Q27" s="490" t="str">
        <f>'5 Gestión de la Calidad'!B23</f>
        <v>Tasa interna de mejoramiento</v>
      </c>
      <c r="R27" s="490"/>
      <c r="S27" s="490"/>
      <c r="T27" s="490"/>
      <c r="U27" s="490"/>
      <c r="V27" s="490"/>
      <c r="W27" s="491"/>
      <c r="X27" s="372">
        <f>IF('5 Gestión de la Calidad'!J$23&lt;&gt;"",'5 Gestión de la Calidad'!J$23,0)</f>
        <v>0</v>
      </c>
      <c r="Y27" s="221">
        <f>IF('5 Gestión de la Calidad'!K$23&lt;&gt;"",'5 Gestión de la Calidad'!K$23,0)</f>
        <v>0</v>
      </c>
      <c r="Z27" s="222">
        <f>IF('5 Gestión de la Calidad'!L$23&lt;&gt;"",'5 Gestión de la Calidad'!L$23,0)</f>
        <v>0</v>
      </c>
      <c r="AA27" s="231"/>
      <c r="AB27" s="221"/>
      <c r="AC27" s="222"/>
    </row>
    <row r="28" spans="1:29" ht="18.600000000000001" customHeight="1" x14ac:dyDescent="0.25">
      <c r="A28" s="256" t="s">
        <v>187</v>
      </c>
      <c r="B28" s="591" t="s">
        <v>501</v>
      </c>
      <c r="C28" s="592"/>
      <c r="D28" s="592"/>
      <c r="E28" s="592"/>
      <c r="F28" s="592"/>
      <c r="G28" s="592"/>
      <c r="H28" s="622"/>
      <c r="I28" s="259"/>
      <c r="J28" s="257"/>
      <c r="K28" s="258"/>
      <c r="L28" s="353">
        <f>IFERROR(AVERAGEIF(I29:I33,"&lt;&gt;0",I29:I33),0)</f>
        <v>0</v>
      </c>
      <c r="M28" s="354">
        <f>IFERROR(AVERAGEIF(J29:J33,"&lt;&gt;0",J29:J33),0)</f>
        <v>0</v>
      </c>
      <c r="N28" s="355">
        <f>IFERROR(AVERAGEIF(K29:K33,"&lt;&gt;0",K29:K33),0)</f>
        <v>0</v>
      </c>
      <c r="P28" s="167">
        <v>12</v>
      </c>
      <c r="Q28" s="490" t="str">
        <f>'5 Gestión de la Calidad'!B25</f>
        <v>Nivel de Autocontrol</v>
      </c>
      <c r="R28" s="490"/>
      <c r="S28" s="490"/>
      <c r="T28" s="490"/>
      <c r="U28" s="490"/>
      <c r="V28" s="490"/>
      <c r="W28" s="491"/>
      <c r="X28" s="372">
        <f>IF('5 Gestión de la Calidad'!J$25&lt;&gt;"",'5 Gestión de la Calidad'!J$25,0)</f>
        <v>0</v>
      </c>
      <c r="Y28" s="221">
        <f>IF('5 Gestión de la Calidad'!K$25&lt;&gt;"",'5 Gestión de la Calidad'!K$25,0)</f>
        <v>0</v>
      </c>
      <c r="Z28" s="222">
        <f>IF('5 Gestión de la Calidad'!L$25&lt;&gt;"",'5 Gestión de la Calidad'!L$25,0)</f>
        <v>0</v>
      </c>
      <c r="AA28" s="231"/>
      <c r="AB28" s="221"/>
      <c r="AC28" s="222"/>
    </row>
    <row r="29" spans="1:29" ht="18.600000000000001" customHeight="1" x14ac:dyDescent="0.25">
      <c r="A29" s="299">
        <v>10</v>
      </c>
      <c r="B29" s="565" t="str">
        <f>'2. Productividad Operacional'!B32</f>
        <v>Nivel de rotación</v>
      </c>
      <c r="C29" s="566"/>
      <c r="D29" s="566"/>
      <c r="E29" s="566"/>
      <c r="F29" s="566"/>
      <c r="G29" s="566"/>
      <c r="H29" s="567"/>
      <c r="I29" s="322">
        <f>IF('2. Productividad Operacional'!J$32&lt;&gt;"",'2. Productividad Operacional'!J$32,0)</f>
        <v>0</v>
      </c>
      <c r="J29" s="300">
        <f>IF('2. Productividad Operacional'!K$32&lt;&gt;"",'2. Productividad Operacional'!K$32,0)</f>
        <v>0</v>
      </c>
      <c r="K29" s="321">
        <f>IF('2. Productividad Operacional'!L$32&lt;&gt;"",'2. Productividad Operacional'!L$32,0)</f>
        <v>0</v>
      </c>
      <c r="L29" s="322"/>
      <c r="M29" s="300"/>
      <c r="N29" s="301"/>
      <c r="P29" s="303" t="s">
        <v>134</v>
      </c>
      <c r="Q29" s="494" t="s">
        <v>618</v>
      </c>
      <c r="R29" s="494"/>
      <c r="S29" s="494"/>
      <c r="T29" s="494"/>
      <c r="U29" s="494"/>
      <c r="V29" s="494"/>
      <c r="W29" s="492"/>
      <c r="X29" s="376"/>
      <c r="Y29" s="304"/>
      <c r="Z29" s="377"/>
      <c r="AA29" s="328">
        <f>IFERROR(AVERAGEIF(X30:X41,"&lt;&gt;0",X30:X41),0)</f>
        <v>0</v>
      </c>
      <c r="AB29" s="326">
        <f>IFERROR(AVERAGEIF(Y30:Y41,"&lt;&gt;0",Y30:Y41),0)</f>
        <v>0</v>
      </c>
      <c r="AC29" s="329">
        <f>IFERROR(AVERAGEIF(Z30:Z41,"&lt;&gt;0",Z30:Z41),0)</f>
        <v>0</v>
      </c>
    </row>
    <row r="30" spans="1:29" ht="18.600000000000001" customHeight="1" x14ac:dyDescent="0.25">
      <c r="A30" s="299">
        <v>11</v>
      </c>
      <c r="B30" s="565" t="str">
        <f>'2. Productividad Operacional'!B34</f>
        <v>Cantidad de proveedores estratégicos o aliados por tipo de materia prima</v>
      </c>
      <c r="C30" s="566"/>
      <c r="D30" s="566"/>
      <c r="E30" s="566"/>
      <c r="F30" s="566"/>
      <c r="G30" s="566"/>
      <c r="H30" s="567"/>
      <c r="I30" s="322">
        <f>IF('2. Productividad Operacional'!J$34&lt;&gt;"",'2. Productividad Operacional'!J$34,0)</f>
        <v>0</v>
      </c>
      <c r="J30" s="300">
        <f>IF('2. Productividad Operacional'!K$34&lt;&gt;"",'2. Productividad Operacional'!K$34,0)</f>
        <v>0</v>
      </c>
      <c r="K30" s="321">
        <f>IF('2. Productividad Operacional'!L$34&lt;&gt;"",'2. Productividad Operacional'!L$34,0)</f>
        <v>0</v>
      </c>
      <c r="L30" s="322"/>
      <c r="M30" s="300"/>
      <c r="N30" s="301"/>
      <c r="P30" s="296">
        <v>1</v>
      </c>
      <c r="Q30" s="499" t="str">
        <f>'6. Desarrollo y Sofisticacion'!B3</f>
        <v>Desarrollo de nuevos productos o servicios</v>
      </c>
      <c r="R30" s="499"/>
      <c r="S30" s="499"/>
      <c r="T30" s="499"/>
      <c r="U30" s="499"/>
      <c r="V30" s="499"/>
      <c r="W30" s="500"/>
      <c r="X30" s="378">
        <f>IF('6. Desarrollo y Sofisticacion'!J$3&lt;&gt;"",'6. Desarrollo y Sofisticacion'!J$3,0)</f>
        <v>0</v>
      </c>
      <c r="Y30" s="297">
        <f>IF('6. Desarrollo y Sofisticacion'!K$3&lt;&gt;"",'6. Desarrollo y Sofisticacion'!K$3,0)</f>
        <v>0</v>
      </c>
      <c r="Z30" s="298">
        <f>IF('6. Desarrollo y Sofisticacion'!L$3&lt;&gt;"",'6. Desarrollo y Sofisticacion'!L$3,0)</f>
        <v>0</v>
      </c>
      <c r="AA30" s="325"/>
      <c r="AB30" s="297"/>
      <c r="AC30" s="298"/>
    </row>
    <row r="31" spans="1:29" ht="18.600000000000001" customHeight="1" x14ac:dyDescent="0.25">
      <c r="A31" s="299">
        <v>12</v>
      </c>
      <c r="B31" s="565" t="str">
        <f>'2. Productividad Operacional'!B36</f>
        <v>Nivel de reabastecimiento</v>
      </c>
      <c r="C31" s="566"/>
      <c r="D31" s="566"/>
      <c r="E31" s="566"/>
      <c r="F31" s="566"/>
      <c r="G31" s="566"/>
      <c r="H31" s="567"/>
      <c r="I31" s="322">
        <f>IF('2. Productividad Operacional'!J$36&lt;&gt;"",'2. Productividad Operacional'!J$36,0)</f>
        <v>0</v>
      </c>
      <c r="J31" s="300">
        <f>IF('2. Productividad Operacional'!K$36&lt;&gt;"",'2. Productividad Operacional'!K$36,0)</f>
        <v>0</v>
      </c>
      <c r="K31" s="321">
        <f>IF('2. Productividad Operacional'!L$36&lt;&gt;"",'2. Productividad Operacional'!L$36,0)</f>
        <v>0</v>
      </c>
      <c r="L31" s="322"/>
      <c r="M31" s="300"/>
      <c r="N31" s="301"/>
      <c r="P31" s="167"/>
      <c r="Q31" s="499"/>
      <c r="R31" s="499"/>
      <c r="S31" s="499"/>
      <c r="T31" s="499"/>
      <c r="U31" s="499"/>
      <c r="V31" s="499"/>
      <c r="W31" s="500"/>
      <c r="X31" s="372">
        <f>IF('6. Desarrollo y Sofisticacion'!J$5&lt;&gt;"",'6. Desarrollo y Sofisticacion'!J$5,0)</f>
        <v>0</v>
      </c>
      <c r="Y31" s="221">
        <f>IF('6. Desarrollo y Sofisticacion'!K$5&lt;&gt;"",'6. Desarrollo y Sofisticacion'!K$5,0)</f>
        <v>0</v>
      </c>
      <c r="Z31" s="222">
        <f>IF('6. Desarrollo y Sofisticacion'!L$5&lt;&gt;"",'6. Desarrollo y Sofisticacion'!L$5,0)</f>
        <v>0</v>
      </c>
      <c r="AA31" s="231"/>
      <c r="AB31" s="221"/>
      <c r="AC31" s="222"/>
    </row>
    <row r="32" spans="1:29" ht="18.600000000000001" customHeight="1" x14ac:dyDescent="0.25">
      <c r="A32" s="299">
        <v>13</v>
      </c>
      <c r="B32" s="565" t="str">
        <f>'2. Productividad Operacional'!B39</f>
        <v>Nivel del Pull System</v>
      </c>
      <c r="C32" s="566"/>
      <c r="D32" s="566"/>
      <c r="E32" s="566"/>
      <c r="F32" s="566"/>
      <c r="G32" s="566"/>
      <c r="H32" s="567"/>
      <c r="I32" s="322">
        <f>IF('2. Productividad Operacional'!J$39&lt;&gt;"",'2. Productividad Operacional'!J$39,0)</f>
        <v>0</v>
      </c>
      <c r="J32" s="300">
        <f>IF('2. Productividad Operacional'!K$39&lt;&gt;"",'2. Productividad Operacional'!K$39,0)</f>
        <v>0</v>
      </c>
      <c r="K32" s="321">
        <f>IF('2. Productividad Operacional'!L$39&lt;&gt;"",'2. Productividad Operacional'!L$39,0)</f>
        <v>0</v>
      </c>
      <c r="L32" s="322"/>
      <c r="M32" s="300"/>
      <c r="N32" s="301"/>
      <c r="P32" s="167">
        <v>2</v>
      </c>
      <c r="Q32" s="499" t="str">
        <f>'6. Desarrollo y Sofisticacion'!B7</f>
        <v>Inversión en I+D+i 
(Investigación, desarrollo e innovación)</v>
      </c>
      <c r="R32" s="499"/>
      <c r="S32" s="499"/>
      <c r="T32" s="499"/>
      <c r="U32" s="499"/>
      <c r="V32" s="499"/>
      <c r="W32" s="500"/>
      <c r="X32" s="372">
        <f>IF('6. Desarrollo y Sofisticacion'!J$7&lt;&gt;"",'6. Desarrollo y Sofisticacion'!J$7,0)</f>
        <v>0</v>
      </c>
      <c r="Y32" s="221">
        <f>IF('6. Desarrollo y Sofisticacion'!K$7&lt;&gt;"",'6. Desarrollo y Sofisticacion'!K$7,0)</f>
        <v>0</v>
      </c>
      <c r="Z32" s="222">
        <f>IF('6. Desarrollo y Sofisticacion'!L$7&lt;&gt;"",'6. Desarrollo y Sofisticacion'!L$7,0)</f>
        <v>0</v>
      </c>
      <c r="AA32" s="231"/>
      <c r="AB32" s="221"/>
      <c r="AC32" s="222"/>
    </row>
    <row r="33" spans="1:29" ht="18.600000000000001" customHeight="1" x14ac:dyDescent="0.25">
      <c r="A33" s="299">
        <v>14</v>
      </c>
      <c r="B33" s="565" t="str">
        <f>'2. Productividad Operacional'!B41</f>
        <v>Frecuencia del aprovisionamiento</v>
      </c>
      <c r="C33" s="566"/>
      <c r="D33" s="566"/>
      <c r="E33" s="566"/>
      <c r="F33" s="566"/>
      <c r="G33" s="566"/>
      <c r="H33" s="567"/>
      <c r="I33" s="322">
        <f>IF('2. Productividad Operacional'!J$41&lt;&gt;"",'2. Productividad Operacional'!J$41,0)</f>
        <v>0</v>
      </c>
      <c r="J33" s="300">
        <f>IF('2. Productividad Operacional'!K$41&lt;&gt;"",'2. Productividad Operacional'!K$41,0)</f>
        <v>0</v>
      </c>
      <c r="K33" s="321">
        <f>IF('2. Productividad Operacional'!L$41&lt;&gt;"",'2. Productividad Operacional'!L$41,0)</f>
        <v>0</v>
      </c>
      <c r="L33" s="322"/>
      <c r="M33" s="300"/>
      <c r="N33" s="301"/>
      <c r="P33" s="167">
        <v>3</v>
      </c>
      <c r="Q33" s="499" t="str">
        <f>'6. Desarrollo y Sofisticacion'!B9</f>
        <v>Portafolio de proyectos de innovación</v>
      </c>
      <c r="R33" s="499"/>
      <c r="S33" s="499"/>
      <c r="T33" s="499"/>
      <c r="U33" s="499"/>
      <c r="V33" s="499"/>
      <c r="W33" s="500"/>
      <c r="X33" s="372">
        <f>IF('6. Desarrollo y Sofisticacion'!J$9&lt;&gt;"",'6. Desarrollo y Sofisticacion'!J$9,0)</f>
        <v>0</v>
      </c>
      <c r="Y33" s="221">
        <f>IF('6. Desarrollo y Sofisticacion'!K$9&lt;&gt;"",'6. Desarrollo y Sofisticacion'!K$9,0)</f>
        <v>0</v>
      </c>
      <c r="Z33" s="222">
        <f>IF('6. Desarrollo y Sofisticacion'!L$9&lt;&gt;"",'6. Desarrollo y Sofisticacion'!L$9,0)</f>
        <v>0</v>
      </c>
      <c r="AA33" s="231"/>
      <c r="AB33" s="221"/>
      <c r="AC33" s="222"/>
    </row>
    <row r="34" spans="1:29" ht="18.600000000000001" customHeight="1" x14ac:dyDescent="0.25">
      <c r="A34" s="303" t="s">
        <v>130</v>
      </c>
      <c r="B34" s="617" t="s">
        <v>21</v>
      </c>
      <c r="C34" s="618"/>
      <c r="D34" s="618"/>
      <c r="E34" s="618"/>
      <c r="F34" s="618"/>
      <c r="G34" s="618"/>
      <c r="H34" s="619"/>
      <c r="I34" s="328"/>
      <c r="J34" s="326"/>
      <c r="K34" s="327"/>
      <c r="L34" s="328">
        <f>IFERROR(AVERAGEIF(I35:I49,"&lt;&gt;0",I35:I49),0)</f>
        <v>0</v>
      </c>
      <c r="M34" s="326">
        <f>IFERROR(AVERAGEIF(J35:J49,"&lt;&gt;0",J35:J49),0)</f>
        <v>0</v>
      </c>
      <c r="N34" s="329">
        <f>IFERROR(AVERAGEIF(K35:K49,"&lt;&gt;0",K35:K49),0)</f>
        <v>0</v>
      </c>
      <c r="P34" s="167">
        <v>4</v>
      </c>
      <c r="Q34" s="499" t="str">
        <f>'6. Desarrollo y Sofisticacion'!B11</f>
        <v>Propiedad intelectual y mecanismos de protección.</v>
      </c>
      <c r="R34" s="499"/>
      <c r="S34" s="499"/>
      <c r="T34" s="499"/>
      <c r="U34" s="499"/>
      <c r="V34" s="499"/>
      <c r="W34" s="500"/>
      <c r="X34" s="372">
        <f>IF('6. Desarrollo y Sofisticacion'!J$11&lt;&gt;"",'6. Desarrollo y Sofisticacion'!J$11,0)</f>
        <v>0</v>
      </c>
      <c r="Y34" s="221">
        <f>IF('6. Desarrollo y Sofisticacion'!K$11&lt;&gt;"",'6. Desarrollo y Sofisticacion'!K$11,0)</f>
        <v>0</v>
      </c>
      <c r="Z34" s="222">
        <f>IF('6. Desarrollo y Sofisticacion'!L$11&lt;&gt;"",'6. Desarrollo y Sofisticacion'!L$11,0)</f>
        <v>0</v>
      </c>
      <c r="AA34" s="231"/>
      <c r="AB34" s="221"/>
      <c r="AC34" s="222"/>
    </row>
    <row r="35" spans="1:29" ht="18.600000000000001" customHeight="1" x14ac:dyDescent="0.25">
      <c r="A35" s="299">
        <v>1</v>
      </c>
      <c r="B35" s="565" t="str">
        <f>'3. Productividad laboral'!B3</f>
        <v>Productividad laboral</v>
      </c>
      <c r="C35" s="566"/>
      <c r="D35" s="566"/>
      <c r="E35" s="566"/>
      <c r="F35" s="566"/>
      <c r="G35" s="566"/>
      <c r="H35" s="567"/>
      <c r="I35" s="322">
        <f>IF('3. Productividad laboral'!J$3&lt;&gt;"",'3. Productividad laboral'!J$3,0)</f>
        <v>0</v>
      </c>
      <c r="J35" s="300">
        <f>IF('3. Productividad laboral'!K$3&lt;&gt;"",'3. Productividad laboral'!K$3,0)</f>
        <v>0</v>
      </c>
      <c r="K35" s="321">
        <f>IF('3. Productividad laboral'!L$3&lt;&gt;"",'3. Productividad laboral'!L$3,0)</f>
        <v>0</v>
      </c>
      <c r="L35" s="322"/>
      <c r="M35" s="300"/>
      <c r="N35" s="301"/>
      <c r="P35" s="167">
        <v>5</v>
      </c>
      <c r="Q35" s="499" t="str">
        <f>'6. Desarrollo y Sofisticacion'!B13</f>
        <v>Personal dedicado a I+D+i</v>
      </c>
      <c r="R35" s="499"/>
      <c r="S35" s="499"/>
      <c r="T35" s="499"/>
      <c r="U35" s="499"/>
      <c r="V35" s="499"/>
      <c r="W35" s="500"/>
      <c r="X35" s="372">
        <f>IF('6. Desarrollo y Sofisticacion'!J$13&lt;&gt;"",'6. Desarrollo y Sofisticacion'!J$13,0)</f>
        <v>0</v>
      </c>
      <c r="Y35" s="221">
        <f>IF('6. Desarrollo y Sofisticacion'!K$13&lt;&gt;"",'6. Desarrollo y Sofisticacion'!K$13,0)</f>
        <v>0</v>
      </c>
      <c r="Z35" s="222">
        <f>IF('6. Desarrollo y Sofisticacion'!L$13&lt;&gt;"",'6. Desarrollo y Sofisticacion'!L$13,0)</f>
        <v>0</v>
      </c>
      <c r="AA35" s="231"/>
      <c r="AB35" s="221"/>
      <c r="AC35" s="222"/>
    </row>
    <row r="36" spans="1:29" ht="18.600000000000001" customHeight="1" x14ac:dyDescent="0.25">
      <c r="A36" s="299"/>
      <c r="B36" s="565"/>
      <c r="C36" s="566"/>
      <c r="D36" s="566"/>
      <c r="E36" s="566"/>
      <c r="F36" s="566"/>
      <c r="G36" s="566"/>
      <c r="H36" s="567"/>
      <c r="I36" s="322">
        <f>IF('3. Productividad laboral'!J$5&lt;&gt;"",'3. Productividad laboral'!J$5,0)</f>
        <v>0</v>
      </c>
      <c r="J36" s="300">
        <f>IF('3. Productividad laboral'!K$5&lt;&gt;"",'3. Productividad laboral'!K$5,0)</f>
        <v>0</v>
      </c>
      <c r="K36" s="321">
        <f>IF('3. Productividad laboral'!L$5&lt;&gt;"",'3. Productividad laboral'!L$5,0)</f>
        <v>0</v>
      </c>
      <c r="L36" s="322"/>
      <c r="M36" s="300"/>
      <c r="N36" s="301"/>
      <c r="P36" s="167">
        <v>6</v>
      </c>
      <c r="Q36" s="499" t="str">
        <f>'6. Desarrollo y Sofisticacion'!B15</f>
        <v>Empresas derivadas de la I+D+i</v>
      </c>
      <c r="R36" s="499"/>
      <c r="S36" s="499"/>
      <c r="T36" s="499"/>
      <c r="U36" s="499"/>
      <c r="V36" s="499"/>
      <c r="W36" s="500"/>
      <c r="X36" s="372">
        <f>IF('6. Desarrollo y Sofisticacion'!J$15&lt;&gt;"",'6. Desarrollo y Sofisticacion'!J$15,0)</f>
        <v>0</v>
      </c>
      <c r="Y36" s="221">
        <f>IF('6. Desarrollo y Sofisticacion'!K$15&lt;&gt;"",'6. Desarrollo y Sofisticacion'!K$15,0)</f>
        <v>0</v>
      </c>
      <c r="Z36" s="222">
        <f>IF('6. Desarrollo y Sofisticacion'!L$15&lt;&gt;"",'6. Desarrollo y Sofisticacion'!L$15,0)</f>
        <v>0</v>
      </c>
      <c r="AA36" s="231"/>
      <c r="AB36" s="221"/>
      <c r="AC36" s="222"/>
    </row>
    <row r="37" spans="1:29" ht="18.600000000000001" customHeight="1" x14ac:dyDescent="0.25">
      <c r="A37" s="299">
        <v>2</v>
      </c>
      <c r="B37" s="565" t="str">
        <f>'3. Productividad laboral'!B7</f>
        <v>Participación</v>
      </c>
      <c r="C37" s="566"/>
      <c r="D37" s="566"/>
      <c r="E37" s="566"/>
      <c r="F37" s="566"/>
      <c r="G37" s="566"/>
      <c r="H37" s="567"/>
      <c r="I37" s="322">
        <f>IF('3. Productividad laboral'!J$7&lt;&gt;"",'3. Productividad laboral'!J$7,0)</f>
        <v>0</v>
      </c>
      <c r="J37" s="300">
        <f>IF('3. Productividad laboral'!K$7&lt;&gt;"",'3. Productividad laboral'!K$7,0)</f>
        <v>0</v>
      </c>
      <c r="K37" s="321">
        <f>IF('3. Productividad laboral'!L$7&lt;&gt;"",'3. Productividad laboral'!L$7,0)</f>
        <v>0</v>
      </c>
      <c r="L37" s="322"/>
      <c r="M37" s="300"/>
      <c r="N37" s="301"/>
      <c r="P37" s="167">
        <v>7</v>
      </c>
      <c r="Q37" s="499" t="str">
        <f>'6. Desarrollo y Sofisticacion'!B17</f>
        <v>Rentabilidad de la inversión en los nuevos productos o servicios</v>
      </c>
      <c r="R37" s="499"/>
      <c r="S37" s="499"/>
      <c r="T37" s="499"/>
      <c r="U37" s="499"/>
      <c r="V37" s="499"/>
      <c r="W37" s="500"/>
      <c r="X37" s="372">
        <f>IF('6. Desarrollo y Sofisticacion'!J$17&lt;&gt;"",'6. Desarrollo y Sofisticacion'!J$17,0)</f>
        <v>0</v>
      </c>
      <c r="Y37" s="221">
        <f>IF('6. Desarrollo y Sofisticacion'!K$17&lt;&gt;"",'6. Desarrollo y Sofisticacion'!K$17,0)</f>
        <v>0</v>
      </c>
      <c r="Z37" s="222">
        <f>IF('6. Desarrollo y Sofisticacion'!L$17&lt;&gt;"",'6. Desarrollo y Sofisticacion'!L$17,0)</f>
        <v>0</v>
      </c>
      <c r="AA37" s="231"/>
      <c r="AB37" s="221"/>
      <c r="AC37" s="222"/>
    </row>
    <row r="38" spans="1:29" ht="18.600000000000001" customHeight="1" x14ac:dyDescent="0.25">
      <c r="A38" s="299"/>
      <c r="B38" s="565"/>
      <c r="C38" s="566"/>
      <c r="D38" s="566"/>
      <c r="E38" s="566"/>
      <c r="F38" s="566"/>
      <c r="G38" s="566"/>
      <c r="H38" s="567"/>
      <c r="I38" s="322">
        <f>IF('3. Productividad laboral'!J$9&lt;&gt;"",'3. Productividad laboral'!J$9,0)</f>
        <v>0</v>
      </c>
      <c r="J38" s="300">
        <f>IF('3. Productividad laboral'!K$9&lt;&gt;"",'3. Productividad laboral'!K$9,0)</f>
        <v>0</v>
      </c>
      <c r="K38" s="321">
        <f>IF('3. Productividad laboral'!L$9&lt;&gt;"",'3. Productividad laboral'!L$9,0)</f>
        <v>0</v>
      </c>
      <c r="L38" s="322"/>
      <c r="M38" s="300"/>
      <c r="N38" s="301"/>
      <c r="P38" s="167">
        <v>8</v>
      </c>
      <c r="Q38" s="499" t="str">
        <f>'6. Desarrollo y Sofisticacion'!B19</f>
        <v>Articulación</v>
      </c>
      <c r="R38" s="499"/>
      <c r="S38" s="499"/>
      <c r="T38" s="499"/>
      <c r="U38" s="499"/>
      <c r="V38" s="499"/>
      <c r="W38" s="500"/>
      <c r="X38" s="372">
        <f>IF('6. Desarrollo y Sofisticacion'!J$19&lt;&gt;"",'6. Desarrollo y Sofisticacion'!J$19,0)</f>
        <v>0</v>
      </c>
      <c r="Y38" s="221">
        <f>IF('6. Desarrollo y Sofisticacion'!K$19&lt;&gt;"",'6. Desarrollo y Sofisticacion'!K$19,0)</f>
        <v>0</v>
      </c>
      <c r="Z38" s="222">
        <f>IF('6. Desarrollo y Sofisticacion'!L$19&lt;&gt;"",'6. Desarrollo y Sofisticacion'!L$19,0)</f>
        <v>0</v>
      </c>
      <c r="AA38" s="231"/>
      <c r="AB38" s="221"/>
      <c r="AC38" s="222"/>
    </row>
    <row r="39" spans="1:29" ht="18.600000000000001" customHeight="1" x14ac:dyDescent="0.25">
      <c r="A39" s="299">
        <v>3</v>
      </c>
      <c r="B39" s="565" t="str">
        <f>'3. Productividad laboral'!B11</f>
        <v>Índice de rotación de personal</v>
      </c>
      <c r="C39" s="566"/>
      <c r="D39" s="566"/>
      <c r="E39" s="566"/>
      <c r="F39" s="566"/>
      <c r="G39" s="566"/>
      <c r="H39" s="567"/>
      <c r="I39" s="322">
        <f>IF('3. Productividad laboral'!J$11&lt;&gt;"",'3. Productividad laboral'!J$11,0)</f>
        <v>0</v>
      </c>
      <c r="J39" s="300">
        <f>IF('3. Productividad laboral'!K$11&lt;&gt;"",'3. Productividad laboral'!K$11,0)</f>
        <v>0</v>
      </c>
      <c r="K39" s="321">
        <f>IF('3. Productividad laboral'!L$11&lt;&gt;"",'3. Productividad laboral'!L$11,0)</f>
        <v>0</v>
      </c>
      <c r="L39" s="322"/>
      <c r="M39" s="300"/>
      <c r="N39" s="301"/>
      <c r="P39" s="167">
        <v>9</v>
      </c>
      <c r="Q39" s="499" t="str">
        <f>'6. Desarrollo y Sofisticacion'!B21</f>
        <v>Quién hace el desarrollo de nuevos servicios o productos</v>
      </c>
      <c r="R39" s="499"/>
      <c r="S39" s="499"/>
      <c r="T39" s="499"/>
      <c r="U39" s="499"/>
      <c r="V39" s="499"/>
      <c r="W39" s="500"/>
      <c r="X39" s="372">
        <f>IF('6. Desarrollo y Sofisticacion'!J$21&lt;&gt;"",'6. Desarrollo y Sofisticacion'!J$21,0)</f>
        <v>0</v>
      </c>
      <c r="Y39" s="221">
        <f>IF('6. Desarrollo y Sofisticacion'!K$21&lt;&gt;"",'6. Desarrollo y Sofisticacion'!K$21,0)</f>
        <v>0</v>
      </c>
      <c r="Z39" s="222">
        <f>IF('6. Desarrollo y Sofisticacion'!L$21&lt;&gt;"",'6. Desarrollo y Sofisticacion'!L$21,0)</f>
        <v>0</v>
      </c>
      <c r="AA39" s="231"/>
      <c r="AB39" s="221"/>
      <c r="AC39" s="222"/>
    </row>
    <row r="40" spans="1:29" ht="18.600000000000001" customHeight="1" x14ac:dyDescent="0.25">
      <c r="A40" s="299">
        <v>4</v>
      </c>
      <c r="B40" s="565" t="str">
        <f>'3. Productividad laboral'!B13</f>
        <v>Índice de ausentismo</v>
      </c>
      <c r="C40" s="566"/>
      <c r="D40" s="566"/>
      <c r="E40" s="566"/>
      <c r="F40" s="566"/>
      <c r="G40" s="566"/>
      <c r="H40" s="567"/>
      <c r="I40" s="322">
        <f>IF('3. Productividad laboral'!J$13&lt;&gt;"",'3. Productividad laboral'!J$13,0)</f>
        <v>0</v>
      </c>
      <c r="J40" s="300">
        <f>IF('3. Productividad laboral'!K$13&lt;&gt;"",'3. Productividad laboral'!K$13,0)</f>
        <v>0</v>
      </c>
      <c r="K40" s="321">
        <f>IF('3. Productividad laboral'!L$13&lt;&gt;"",'3. Productividad laboral'!L$13,0)</f>
        <v>0</v>
      </c>
      <c r="L40" s="322"/>
      <c r="M40" s="300"/>
      <c r="N40" s="301"/>
      <c r="P40" s="167">
        <v>10</v>
      </c>
      <c r="Q40" s="499" t="str">
        <f>'6. Desarrollo y Sofisticacion'!B23</f>
        <v xml:space="preserve">Se considera la capacidad del proceso en el desarrollo de nuevos productos o servicios
</v>
      </c>
      <c r="R40" s="499"/>
      <c r="S40" s="499"/>
      <c r="T40" s="499"/>
      <c r="U40" s="499"/>
      <c r="V40" s="499"/>
      <c r="W40" s="500"/>
      <c r="X40" s="372">
        <f>IF('6. Desarrollo y Sofisticacion'!J$23&lt;&gt;"",'6. Desarrollo y Sofisticacion'!J$23,0)</f>
        <v>0</v>
      </c>
      <c r="Y40" s="221">
        <f>IF('6. Desarrollo y Sofisticacion'!K$23&lt;&gt;"",'6. Desarrollo y Sofisticacion'!K$23,0)</f>
        <v>0</v>
      </c>
      <c r="Z40" s="222">
        <f>IF('6. Desarrollo y Sofisticacion'!L$23&lt;&gt;"",'6. Desarrollo y Sofisticacion'!L$23,0)</f>
        <v>0</v>
      </c>
      <c r="AA40" s="231"/>
      <c r="AB40" s="221"/>
      <c r="AC40" s="222"/>
    </row>
    <row r="41" spans="1:29" ht="18.600000000000001" customHeight="1" x14ac:dyDescent="0.25">
      <c r="A41" s="299">
        <v>5</v>
      </c>
      <c r="B41" s="565" t="str">
        <f>'3. Productividad laboral'!B15</f>
        <v>Nivel  de horas extras</v>
      </c>
      <c r="C41" s="566"/>
      <c r="D41" s="566"/>
      <c r="E41" s="566"/>
      <c r="F41" s="566"/>
      <c r="G41" s="566"/>
      <c r="H41" s="567"/>
      <c r="I41" s="322">
        <f>IF('3. Productividad laboral'!J$15&lt;&gt;"",'3. Productividad laboral'!J$15,0)</f>
        <v>0</v>
      </c>
      <c r="J41" s="300">
        <f>IF('3. Productividad laboral'!K$15&lt;&gt;"",'3. Productividad laboral'!K$15,0)</f>
        <v>0</v>
      </c>
      <c r="K41" s="321">
        <f>IF('3. Productividad laboral'!L$15&lt;&gt;"",'3. Productividad laboral'!L$15,0)</f>
        <v>0</v>
      </c>
      <c r="L41" s="322"/>
      <c r="M41" s="300"/>
      <c r="N41" s="301"/>
      <c r="P41" s="167">
        <v>11</v>
      </c>
      <c r="Q41" s="499" t="str">
        <f>'6. Desarrollo y Sofisticacion'!B25</f>
        <v>Cuál es el nivel de participación de los proveedores en el desarrollo de productos o servicios</v>
      </c>
      <c r="R41" s="499"/>
      <c r="S41" s="499"/>
      <c r="T41" s="499"/>
      <c r="U41" s="499"/>
      <c r="V41" s="499"/>
      <c r="W41" s="500"/>
      <c r="X41" s="372">
        <f>IF('6. Desarrollo y Sofisticacion'!J$25&lt;&gt;"",'6. Desarrollo y Sofisticacion'!J$25,0)</f>
        <v>0</v>
      </c>
      <c r="Y41" s="221">
        <f>IF('6. Desarrollo y Sofisticacion'!K$25&lt;&gt;"",'6. Desarrollo y Sofisticacion'!K$25,0)</f>
        <v>0</v>
      </c>
      <c r="Z41" s="222">
        <f>IF('6. Desarrollo y Sofisticacion'!L$25&lt;&gt;"",'6. Desarrollo y Sofisticacion'!L$25,0)</f>
        <v>0</v>
      </c>
      <c r="AA41" s="231"/>
      <c r="AB41" s="221"/>
      <c r="AC41" s="222"/>
    </row>
    <row r="42" spans="1:29" ht="18.600000000000001" customHeight="1" x14ac:dyDescent="0.25">
      <c r="A42" s="299">
        <v>6</v>
      </c>
      <c r="B42" s="565" t="str">
        <f>'3. Productividad laboral'!B17</f>
        <v>Entrenamiento</v>
      </c>
      <c r="C42" s="566"/>
      <c r="D42" s="566"/>
      <c r="E42" s="566"/>
      <c r="F42" s="566"/>
      <c r="G42" s="566"/>
      <c r="H42" s="567"/>
      <c r="I42" s="322">
        <f>IF('3. Productividad laboral'!J$17&lt;&gt;"",'3. Productividad laboral'!J$17,0)</f>
        <v>0</v>
      </c>
      <c r="J42" s="300">
        <f>IF('3. Productividad laboral'!K$17&lt;&gt;"",'3. Productividad laboral'!K$17,0)</f>
        <v>0</v>
      </c>
      <c r="K42" s="321">
        <f>IF('3. Productividad laboral'!L$17&lt;&gt;"",'3. Productividad laboral'!L$17,0)</f>
        <v>0</v>
      </c>
      <c r="L42" s="322"/>
      <c r="M42" s="300"/>
      <c r="N42" s="301"/>
      <c r="P42" s="303" t="s">
        <v>135</v>
      </c>
      <c r="Q42" s="492" t="s">
        <v>502</v>
      </c>
      <c r="R42" s="493"/>
      <c r="S42" s="493"/>
      <c r="T42" s="493"/>
      <c r="U42" s="493"/>
      <c r="V42" s="493"/>
      <c r="W42" s="493"/>
      <c r="X42" s="379"/>
      <c r="Y42" s="326"/>
      <c r="Z42" s="329"/>
      <c r="AA42" s="328">
        <f>IFERROR(AVERAGEIF(X43:X52,"&lt;&gt;0",X43:X52),0)</f>
        <v>0</v>
      </c>
      <c r="AB42" s="326">
        <f>IFERROR(AVERAGEIF(Y43:Y52,"&lt;&gt;0",Y43:Y52),0)</f>
        <v>0</v>
      </c>
      <c r="AC42" s="329">
        <f>IFERROR(AVERAGEIF(Z43:Z52,"&lt;&gt;0",Z43:Z52),0)</f>
        <v>0</v>
      </c>
    </row>
    <row r="43" spans="1:29" ht="18.600000000000001" customHeight="1" x14ac:dyDescent="0.25">
      <c r="A43" s="299">
        <v>7</v>
      </c>
      <c r="B43" s="565" t="str">
        <f>'3. Productividad laboral'!B19</f>
        <v>Entrenamiento</v>
      </c>
      <c r="C43" s="566"/>
      <c r="D43" s="566"/>
      <c r="E43" s="566"/>
      <c r="F43" s="566"/>
      <c r="G43" s="566"/>
      <c r="H43" s="567"/>
      <c r="I43" s="322">
        <f>IF('3. Productividad laboral'!J$19&lt;&gt;"",'3. Productividad laboral'!J$19,0)</f>
        <v>0</v>
      </c>
      <c r="J43" s="300">
        <f>IF('3. Productividad laboral'!K$19&lt;&gt;"",'3. Productividad laboral'!K$19,0)</f>
        <v>0</v>
      </c>
      <c r="K43" s="321">
        <f>IF('3. Productividad laboral'!L$19&lt;&gt;"",'3. Productividad laboral'!L$19,0)</f>
        <v>0</v>
      </c>
      <c r="L43" s="322"/>
      <c r="M43" s="300"/>
      <c r="N43" s="301"/>
      <c r="P43" s="167">
        <v>1</v>
      </c>
      <c r="Q43" s="499" t="str">
        <f>'7. Transformación digital'!B3</f>
        <v>Visión</v>
      </c>
      <c r="R43" s="499"/>
      <c r="S43" s="499"/>
      <c r="T43" s="499"/>
      <c r="U43" s="499"/>
      <c r="V43" s="499"/>
      <c r="W43" s="500"/>
      <c r="X43" s="372">
        <f>IF('7. Transformación digital'!J$3&lt;&gt;"",'7. Transformación digital'!J$3,0)</f>
        <v>0</v>
      </c>
      <c r="Y43" s="221">
        <f>IF('7. Transformación digital'!K$3&lt;&gt;"",'7. Transformación digital'!K$3,0)</f>
        <v>0</v>
      </c>
      <c r="Z43" s="222">
        <f>IF('7. Transformación digital'!L$3&lt;&gt;"",'7. Transformación digital'!L$3,0)</f>
        <v>0</v>
      </c>
      <c r="AA43" s="231"/>
      <c r="AB43" s="221"/>
      <c r="AC43" s="222"/>
    </row>
    <row r="44" spans="1:29" ht="18.600000000000001" customHeight="1" x14ac:dyDescent="0.25">
      <c r="A44" s="296">
        <v>8</v>
      </c>
      <c r="B44" s="565" t="str">
        <f>'3. Productividad laboral'!B21</f>
        <v>Accidentalidad</v>
      </c>
      <c r="C44" s="566"/>
      <c r="D44" s="566"/>
      <c r="E44" s="566"/>
      <c r="F44" s="566"/>
      <c r="G44" s="566"/>
      <c r="H44" s="567"/>
      <c r="I44" s="325">
        <f>IF('3. Productividad laboral'!J$21&lt;&gt;"",'3. Productividad laboral'!J$21,0)</f>
        <v>0</v>
      </c>
      <c r="J44" s="297">
        <f>IF('3. Productividad laboral'!K$21&lt;&gt;"",'3. Productividad laboral'!K$21,0)</f>
        <v>0</v>
      </c>
      <c r="K44" s="324">
        <f>IF('3. Productividad laboral'!L$21&lt;&gt;"",'3. Productividad laboral'!L$21,0)</f>
        <v>0</v>
      </c>
      <c r="L44" s="325"/>
      <c r="M44" s="297"/>
      <c r="N44" s="298"/>
      <c r="P44" s="167">
        <v>2</v>
      </c>
      <c r="Q44" s="499" t="str">
        <f>'7. Transformación digital'!B5</f>
        <v xml:space="preserve">Personal </v>
      </c>
      <c r="R44" s="499"/>
      <c r="S44" s="499"/>
      <c r="T44" s="499"/>
      <c r="U44" s="499"/>
      <c r="V44" s="499"/>
      <c r="W44" s="500"/>
      <c r="X44" s="372">
        <f>IF('7. Transformación digital'!J$5&lt;&gt;"",'7. Transformación digital'!J$5,0)</f>
        <v>0</v>
      </c>
      <c r="Y44" s="221">
        <f>IF('7. Transformación digital'!K$5&lt;&gt;"",'7. Transformación digital'!K$5,0)</f>
        <v>0</v>
      </c>
      <c r="Z44" s="222">
        <f>IF('7. Transformación digital'!L$5&lt;&gt;"",'7. Transformación digital'!L$5,0)</f>
        <v>0</v>
      </c>
      <c r="AA44" s="231"/>
      <c r="AB44" s="221"/>
      <c r="AC44" s="222"/>
    </row>
    <row r="45" spans="1:29" ht="18.600000000000001" customHeight="1" x14ac:dyDescent="0.25">
      <c r="A45" s="299">
        <v>9</v>
      </c>
      <c r="B45" s="565" t="str">
        <f>'3. Productividad laboral'!B23</f>
        <v>Gestión del riego de accidentalidad</v>
      </c>
      <c r="C45" s="566"/>
      <c r="D45" s="566"/>
      <c r="E45" s="566"/>
      <c r="F45" s="566"/>
      <c r="G45" s="566"/>
      <c r="H45" s="567"/>
      <c r="I45" s="322">
        <f>IF('3. Productividad laboral'!J$23&lt;&gt;"",'3. Productividad laboral'!J$23,0)</f>
        <v>0</v>
      </c>
      <c r="J45" s="300">
        <f>IF('3. Productividad laboral'!K$23&lt;&gt;"",'3. Productividad laboral'!K$23,0)</f>
        <v>0</v>
      </c>
      <c r="K45" s="321">
        <f>IF('3. Productividad laboral'!L$23&lt;&gt;"",'3. Productividad laboral'!L$23,0)</f>
        <v>0</v>
      </c>
      <c r="L45" s="322"/>
      <c r="M45" s="300"/>
      <c r="N45" s="301"/>
      <c r="P45" s="305">
        <v>3</v>
      </c>
      <c r="Q45" s="499" t="str">
        <f>'7. Transformación digital'!B7</f>
        <v>Experiencia de   transformación digital del cliente</v>
      </c>
      <c r="R45" s="499"/>
      <c r="S45" s="499"/>
      <c r="T45" s="499"/>
      <c r="U45" s="499"/>
      <c r="V45" s="499"/>
      <c r="W45" s="500"/>
      <c r="X45" s="380">
        <f>IF('7. Transformación digital'!J$7&lt;&gt;"",'7. Transformación digital'!J$7,0)</f>
        <v>0</v>
      </c>
      <c r="Y45" s="306">
        <f>IF('7. Transformación digital'!K$7&lt;&gt;"",'7. Transformación digital'!K$7,0)</f>
        <v>0</v>
      </c>
      <c r="Z45" s="307">
        <f>IF('7. Transformación digital'!L$7&lt;&gt;"",'7. Transformación digital'!L$7,0)</f>
        <v>0</v>
      </c>
      <c r="AA45" s="320"/>
      <c r="AB45" s="306"/>
      <c r="AC45" s="307"/>
    </row>
    <row r="46" spans="1:29" ht="18.600000000000001" customHeight="1" x14ac:dyDescent="0.25">
      <c r="A46" s="299">
        <v>10</v>
      </c>
      <c r="B46" s="565" t="str">
        <f>'3. Productividad laboral'!B25</f>
        <v>Eficiencia General de las Personas (EGP)</v>
      </c>
      <c r="C46" s="566"/>
      <c r="D46" s="566"/>
      <c r="E46" s="566"/>
      <c r="F46" s="566"/>
      <c r="G46" s="566"/>
      <c r="H46" s="567"/>
      <c r="I46" s="322">
        <f>IF('3. Productividad laboral'!J$25&lt;&gt;"",'3. Productividad laboral'!J$25,0)</f>
        <v>0</v>
      </c>
      <c r="J46" s="300">
        <f>IF('3. Productividad laboral'!K$25&lt;&gt;"",'3. Productividad laboral'!K$25,0)</f>
        <v>0</v>
      </c>
      <c r="K46" s="321">
        <f>IF('3. Productividad laboral'!L$25&lt;&gt;"",'3. Productividad laboral'!L$25,0)</f>
        <v>0</v>
      </c>
      <c r="L46" s="322"/>
      <c r="M46" s="300"/>
      <c r="N46" s="301"/>
      <c r="P46" s="299">
        <v>4</v>
      </c>
      <c r="Q46" s="499" t="str">
        <f>'7. Transformación digital'!B9</f>
        <v>Canales</v>
      </c>
      <c r="R46" s="499"/>
      <c r="S46" s="499"/>
      <c r="T46" s="499"/>
      <c r="U46" s="499"/>
      <c r="V46" s="499"/>
      <c r="W46" s="500"/>
      <c r="X46" s="381">
        <f>IF('7. Transformación digital'!J$9&lt;&gt;"",'7. Transformación digital'!J$9,0)</f>
        <v>0</v>
      </c>
      <c r="Y46" s="300">
        <f>IF('7. Transformación digital'!K$9&lt;&gt;"",'7. Transformación digital'!K$9,0)</f>
        <v>0</v>
      </c>
      <c r="Z46" s="301">
        <f>IF('7. Transformación digital'!L$9&lt;&gt;"",'7. Transformación digital'!L$9,0)</f>
        <v>0</v>
      </c>
      <c r="AA46" s="322"/>
      <c r="AB46" s="300"/>
      <c r="AC46" s="301"/>
    </row>
    <row r="47" spans="1:29" ht="18.600000000000001" customHeight="1" x14ac:dyDescent="0.25">
      <c r="A47" s="299">
        <v>11</v>
      </c>
      <c r="B47" s="529"/>
      <c r="C47" s="535"/>
      <c r="D47" s="535"/>
      <c r="E47" s="535"/>
      <c r="F47" s="535"/>
      <c r="G47" s="535"/>
      <c r="H47" s="536"/>
      <c r="I47" s="322">
        <f>IF('3. Productividad laboral'!J$27&lt;&gt;"",'3. Productividad laboral'!J$27,0)</f>
        <v>0</v>
      </c>
      <c r="J47" s="300">
        <f>IF('3. Productividad laboral'!K$27&lt;&gt;"",'3. Productividad laboral'!K$27,0)</f>
        <v>0</v>
      </c>
      <c r="K47" s="321">
        <f>IF('3. Productividad laboral'!L$27&lt;&gt;"",'3. Productividad laboral'!L$27,0)</f>
        <v>0</v>
      </c>
      <c r="L47" s="322"/>
      <c r="M47" s="300"/>
      <c r="N47" s="301"/>
      <c r="P47" s="167">
        <v>5</v>
      </c>
      <c r="Q47" s="499" t="str">
        <f>'7. Transformación digital'!B11</f>
        <v>Innovación</v>
      </c>
      <c r="R47" s="499"/>
      <c r="S47" s="499"/>
      <c r="T47" s="499"/>
      <c r="U47" s="499"/>
      <c r="V47" s="499"/>
      <c r="W47" s="500"/>
      <c r="X47" s="372">
        <f>IF('7. Transformación digital'!J$11&lt;&gt;"",'7. Transformación digital'!J$11,0)</f>
        <v>0</v>
      </c>
      <c r="Y47" s="221">
        <f>IF('7. Transformación digital'!K$11&lt;&gt;"",'7. Transformación digital'!K$11,0)</f>
        <v>0</v>
      </c>
      <c r="Z47" s="222">
        <f>IF('7. Transformación digital'!L$11&lt;&gt;"",'7. Transformación digital'!L$11,0)</f>
        <v>0</v>
      </c>
      <c r="AA47" s="231"/>
      <c r="AB47" s="221"/>
      <c r="AC47" s="222"/>
    </row>
    <row r="48" spans="1:29" ht="18.600000000000001" customHeight="1" x14ac:dyDescent="0.25">
      <c r="A48" s="299">
        <v>12</v>
      </c>
      <c r="B48" s="529" t="str">
        <f>'3. Productividad laboral'!B29</f>
        <v>Desarrollo por competencias y polivalencia</v>
      </c>
      <c r="C48" s="535"/>
      <c r="D48" s="535"/>
      <c r="E48" s="535"/>
      <c r="F48" s="535"/>
      <c r="G48" s="535"/>
      <c r="H48" s="536"/>
      <c r="I48" s="322">
        <f>IF('3. Productividad laboral'!J$29&lt;&gt;"",'3. Productividad laboral'!J$29,0)</f>
        <v>0</v>
      </c>
      <c r="J48" s="300">
        <f>IF('3. Productividad laboral'!K$29&lt;&gt;"",'3. Productividad laboral'!K$29,0)</f>
        <v>0</v>
      </c>
      <c r="K48" s="321">
        <f>IF('3. Productividad laboral'!L$29&lt;&gt;"",'3. Productividad laboral'!L$29,0)</f>
        <v>0</v>
      </c>
      <c r="L48" s="322"/>
      <c r="M48" s="300"/>
      <c r="N48" s="301"/>
      <c r="P48" s="167">
        <v>6</v>
      </c>
      <c r="Q48" s="499" t="str">
        <f>'7. Transformación digital'!B13</f>
        <v>Inteligencia de Negocio</v>
      </c>
      <c r="R48" s="499"/>
      <c r="S48" s="499"/>
      <c r="T48" s="499"/>
      <c r="U48" s="499"/>
      <c r="V48" s="499"/>
      <c r="W48" s="500"/>
      <c r="X48" s="372">
        <f>IF('7. Transformación digital'!J$13&lt;&gt;"",'7. Transformación digital'!J$13,0)</f>
        <v>0</v>
      </c>
      <c r="Y48" s="221">
        <f>IF('7. Transformación digital'!K$13&lt;&gt;"",'7. Transformación digital'!K$13,0)</f>
        <v>0</v>
      </c>
      <c r="Z48" s="222">
        <f>IF('7. Transformación digital'!L$13&lt;&gt;"",'7. Transformación digital'!L$13,0)</f>
        <v>0</v>
      </c>
      <c r="AA48" s="231"/>
      <c r="AB48" s="221"/>
      <c r="AC48" s="222"/>
    </row>
    <row r="49" spans="1:29" ht="18.600000000000001" customHeight="1" x14ac:dyDescent="0.25">
      <c r="A49" s="434">
        <v>13</v>
      </c>
      <c r="B49" s="623" t="str">
        <f>'3. Productividad laboral'!B31</f>
        <v>Políticas de género</v>
      </c>
      <c r="C49" s="624"/>
      <c r="D49" s="624"/>
      <c r="E49" s="624"/>
      <c r="F49" s="624"/>
      <c r="G49" s="624"/>
      <c r="H49" s="625"/>
      <c r="I49" s="323">
        <f>IF('3. Productividad laboral'!J$31&lt;&gt;"",'3. Productividad laboral'!J$31,0)</f>
        <v>0</v>
      </c>
      <c r="J49" s="435">
        <f>IF('3. Productividad laboral'!K$31&lt;&gt;"",'3. Productividad laboral'!K$31,0)</f>
        <v>0</v>
      </c>
      <c r="K49" s="436">
        <f>IF('3. Productividad laboral'!L$31&lt;&gt;"",'3. Productividad laboral'!L$31,0)</f>
        <v>0</v>
      </c>
      <c r="L49" s="323"/>
      <c r="M49" s="435"/>
      <c r="N49" s="437"/>
      <c r="P49" s="167">
        <v>7</v>
      </c>
      <c r="Q49" s="499" t="str">
        <f>'7. Transformación digital'!B15</f>
        <v>Marketing</v>
      </c>
      <c r="R49" s="499"/>
      <c r="S49" s="499"/>
      <c r="T49" s="499"/>
      <c r="U49" s="499"/>
      <c r="V49" s="499"/>
      <c r="W49" s="500"/>
      <c r="X49" s="372">
        <f>IF('7. Transformación digital'!J$15&lt;&gt;"",'7. Transformación digital'!J$15,0)</f>
        <v>0</v>
      </c>
      <c r="Y49" s="221">
        <f>IF('7. Transformación digital'!K$15&lt;&gt;"",'7. Transformación digital'!K$15,0)</f>
        <v>0</v>
      </c>
      <c r="Z49" s="222">
        <f>IF('7. Transformación digital'!L$15&lt;&gt;"",'7. Transformación digital'!L$15,0)</f>
        <v>0</v>
      </c>
      <c r="AA49" s="231"/>
      <c r="AB49" s="221"/>
      <c r="AC49" s="222"/>
    </row>
    <row r="50" spans="1:29" ht="18.600000000000001" customHeight="1" x14ac:dyDescent="0.25">
      <c r="P50" s="167">
        <v>8</v>
      </c>
      <c r="Q50" s="499" t="str">
        <f>'7. Transformación digital'!B17</f>
        <v>Monetización virtual</v>
      </c>
      <c r="R50" s="499"/>
      <c r="S50" s="499"/>
      <c r="T50" s="499"/>
      <c r="U50" s="499"/>
      <c r="V50" s="499"/>
      <c r="W50" s="500"/>
      <c r="X50" s="372">
        <f>IF('7. Transformación digital'!J$17&lt;&gt;"",'7. Transformación digital'!J$17,0)</f>
        <v>0</v>
      </c>
      <c r="Y50" s="221">
        <f>IF('7. Transformación digital'!K$17&lt;&gt;"",'7. Transformación digital'!K$17,0)</f>
        <v>0</v>
      </c>
      <c r="Z50" s="222">
        <f>IF('7. Transformación digital'!L$17&lt;&gt;"",'7. Transformación digital'!L$17,0)</f>
        <v>0</v>
      </c>
      <c r="AA50" s="231"/>
      <c r="AB50" s="221"/>
      <c r="AC50" s="222"/>
    </row>
    <row r="51" spans="1:29" ht="18.600000000000001" customHeight="1" x14ac:dyDescent="0.25">
      <c r="P51" s="167">
        <v>9</v>
      </c>
      <c r="Q51" s="499" t="str">
        <f>'7. Transformación digital'!B19</f>
        <v>Compras de la empresa</v>
      </c>
      <c r="R51" s="499"/>
      <c r="S51" s="499"/>
      <c r="T51" s="499"/>
      <c r="U51" s="499"/>
      <c r="V51" s="499"/>
      <c r="W51" s="500"/>
      <c r="X51" s="372">
        <f>IF('7. Transformación digital'!J$19&lt;&gt;"",'7. Transformación digital'!J$19,0)</f>
        <v>0</v>
      </c>
      <c r="Y51" s="221">
        <f>IF('7. Transformación digital'!K$19&lt;&gt;"",'7. Transformación digital'!K$19,0)</f>
        <v>0</v>
      </c>
      <c r="Z51" s="222">
        <f>IF('7. Transformación digital'!L$19&lt;&gt;"",'7. Transformación digital'!L$19,0)</f>
        <v>0</v>
      </c>
      <c r="AA51" s="231"/>
      <c r="AB51" s="221"/>
      <c r="AC51" s="222"/>
    </row>
    <row r="52" spans="1:29" ht="18.600000000000001" customHeight="1" x14ac:dyDescent="0.25">
      <c r="P52" s="167">
        <v>10</v>
      </c>
      <c r="Q52" s="627" t="str">
        <f>'7. Transformación digital'!B21</f>
        <v>Gestión financiera y administrativa</v>
      </c>
      <c r="R52" s="627"/>
      <c r="S52" s="627"/>
      <c r="T52" s="627"/>
      <c r="U52" s="627"/>
      <c r="V52" s="627"/>
      <c r="W52" s="628"/>
      <c r="X52" s="382">
        <f>IF('7. Transformación digital'!J$21&lt;&gt;"",'7. Transformación digital'!J$21,0)</f>
        <v>0</v>
      </c>
      <c r="Y52" s="383">
        <f>IF('7. Transformación digital'!K$21&lt;&gt;"",'7. Transformación digital'!K$21,0)</f>
        <v>0</v>
      </c>
      <c r="Z52" s="384">
        <f>IF('7. Transformación digital'!L$21&lt;&gt;"",'7. Transformación digital'!L$21,0)</f>
        <v>0</v>
      </c>
      <c r="AA52" s="231"/>
      <c r="AB52" s="221"/>
      <c r="AC52" s="222"/>
    </row>
    <row r="53" spans="1:29" ht="18.600000000000001" customHeight="1" x14ac:dyDescent="0.25">
      <c r="P53" s="305"/>
      <c r="AA53" s="320"/>
      <c r="AB53" s="306"/>
      <c r="AC53" s="307"/>
    </row>
    <row r="55" spans="1:29" ht="18.600000000000001" customHeight="1" x14ac:dyDescent="0.25">
      <c r="A55" s="308"/>
      <c r="B55" s="127"/>
      <c r="C55" s="127"/>
      <c r="D55" s="127"/>
      <c r="E55" s="127"/>
      <c r="F55" s="127"/>
      <c r="G55" s="127"/>
      <c r="H55" s="127"/>
      <c r="I55" s="127"/>
      <c r="J55" s="127"/>
      <c r="K55" s="127"/>
      <c r="L55" s="127"/>
      <c r="M55" s="127"/>
      <c r="N55" s="127"/>
    </row>
    <row r="56" spans="1:29" ht="18.600000000000001" customHeight="1" x14ac:dyDescent="0.25">
      <c r="A56" s="308"/>
      <c r="B56" s="569"/>
      <c r="C56" s="569"/>
      <c r="D56" s="569"/>
      <c r="E56" s="569"/>
      <c r="F56" s="569"/>
      <c r="G56" s="569"/>
      <c r="H56" s="569"/>
      <c r="I56" s="309"/>
      <c r="J56" s="309"/>
      <c r="K56" s="309"/>
      <c r="L56" s="309"/>
      <c r="M56" s="309"/>
      <c r="N56" s="309"/>
    </row>
    <row r="57" spans="1:29" ht="18.600000000000001" customHeight="1" x14ac:dyDescent="0.25">
      <c r="A57" s="308"/>
      <c r="B57" s="569"/>
      <c r="C57" s="569"/>
      <c r="D57" s="569"/>
      <c r="E57" s="569"/>
      <c r="F57" s="569"/>
      <c r="G57" s="569"/>
      <c r="H57" s="569"/>
      <c r="I57" s="309"/>
      <c r="J57" s="309"/>
      <c r="K57" s="309"/>
      <c r="L57" s="309"/>
      <c r="M57" s="309"/>
      <c r="N57" s="309"/>
    </row>
    <row r="58" spans="1:29" ht="18.600000000000001" customHeight="1" x14ac:dyDescent="0.25">
      <c r="A58" s="582" t="s">
        <v>110</v>
      </c>
      <c r="B58" s="583" t="s">
        <v>126</v>
      </c>
      <c r="C58" s="584"/>
      <c r="D58" s="584"/>
      <c r="E58" s="584"/>
      <c r="F58" s="584"/>
      <c r="G58" s="584"/>
      <c r="H58" s="585"/>
      <c r="I58" s="645" t="s">
        <v>127</v>
      </c>
      <c r="J58" s="584"/>
      <c r="K58" s="584"/>
      <c r="L58" s="646" t="s">
        <v>506</v>
      </c>
      <c r="M58" s="584"/>
      <c r="N58" s="585"/>
      <c r="P58" s="626"/>
      <c r="Q58" s="626"/>
      <c r="R58" s="626"/>
      <c r="S58" s="626"/>
      <c r="T58" s="626"/>
      <c r="U58" s="626"/>
      <c r="V58" s="626"/>
      <c r="W58" s="626"/>
      <c r="X58" s="626"/>
      <c r="Y58" s="626"/>
      <c r="Z58" s="626"/>
      <c r="AA58" s="626"/>
      <c r="AB58" s="626"/>
      <c r="AC58" s="626"/>
    </row>
    <row r="59" spans="1:29" ht="18.600000000000001" customHeight="1" x14ac:dyDescent="0.25">
      <c r="A59" s="582"/>
      <c r="B59" s="583"/>
      <c r="C59" s="586"/>
      <c r="D59" s="586"/>
      <c r="E59" s="586"/>
      <c r="F59" s="586"/>
      <c r="G59" s="586"/>
      <c r="H59" s="584"/>
      <c r="I59" s="342">
        <v>2020</v>
      </c>
      <c r="J59" s="173">
        <v>2021</v>
      </c>
      <c r="K59" s="176">
        <v>2022</v>
      </c>
      <c r="L59" s="177">
        <v>2020</v>
      </c>
      <c r="M59" s="174">
        <v>2021</v>
      </c>
      <c r="N59" s="175">
        <v>2022</v>
      </c>
      <c r="P59" s="626"/>
      <c r="Q59" s="626"/>
      <c r="R59" s="626"/>
      <c r="S59" s="626"/>
      <c r="T59" s="626"/>
      <c r="U59" s="626"/>
      <c r="V59" s="626"/>
      <c r="W59" s="626"/>
      <c r="X59" s="318"/>
      <c r="Y59" s="318"/>
      <c r="Z59" s="318"/>
      <c r="AA59" s="318"/>
      <c r="AB59" s="318"/>
      <c r="AC59" s="317"/>
    </row>
    <row r="60" spans="1:29" s="66" customFormat="1" ht="18.600000000000001" customHeight="1" x14ac:dyDescent="0.35">
      <c r="A60" s="219" t="s">
        <v>137</v>
      </c>
      <c r="B60" s="594" t="s">
        <v>139</v>
      </c>
      <c r="C60" s="594"/>
      <c r="D60" s="594"/>
      <c r="E60" s="594"/>
      <c r="F60" s="594"/>
      <c r="G60" s="594"/>
      <c r="H60" s="595"/>
      <c r="I60" s="234"/>
      <c r="J60" s="226"/>
      <c r="K60" s="233"/>
      <c r="L60" s="359">
        <f>IFERROR(AVERAGEIF(I61:I74,"&lt;&gt;0",I61:I74),0)</f>
        <v>0</v>
      </c>
      <c r="M60" s="360">
        <f>IFERROR(AVERAGEIF(J61:J74,"&lt;&gt;0",J61:J74),0)</f>
        <v>0</v>
      </c>
      <c r="N60" s="361">
        <f>IFERROR(AVERAGEIF(K61:K74,"&lt;&gt;0",K61:K74),0)</f>
        <v>0</v>
      </c>
      <c r="P60" s="178" t="s">
        <v>110</v>
      </c>
      <c r="Q60" s="629" t="s">
        <v>140</v>
      </c>
      <c r="R60" s="630"/>
      <c r="S60" s="630"/>
      <c r="T60" s="630"/>
      <c r="U60" s="630"/>
      <c r="V60" s="630"/>
      <c r="W60" s="631"/>
      <c r="X60" s="348">
        <v>2020</v>
      </c>
      <c r="Y60" s="349">
        <v>2021</v>
      </c>
      <c r="Z60" s="349">
        <v>2022</v>
      </c>
      <c r="AA60" s="238" t="s">
        <v>504</v>
      </c>
      <c r="AB60" s="316"/>
      <c r="AC60" s="316"/>
    </row>
    <row r="61" spans="1:29" s="66" customFormat="1" ht="18.600000000000001" customHeight="1" x14ac:dyDescent="0.35">
      <c r="A61" s="167">
        <v>1</v>
      </c>
      <c r="B61" s="574" t="str">
        <f>'8. Gestión logística'!B3</f>
        <v>Costo logístico nacional</v>
      </c>
      <c r="C61" s="574"/>
      <c r="D61" s="574"/>
      <c r="E61" s="574"/>
      <c r="F61" s="574"/>
      <c r="G61" s="574"/>
      <c r="H61" s="561"/>
      <c r="I61" s="236">
        <f>IF('8. Gestión logística'!J$3&lt;&gt;"",'8. Gestión logística'!J$3,0)</f>
        <v>0</v>
      </c>
      <c r="J61" s="227">
        <f>IF('8. Gestión logística'!K$3&lt;&gt;"",'8. Gestión logística'!K$3,0)</f>
        <v>0</v>
      </c>
      <c r="K61" s="235">
        <f>IF('8. Gestión logística'!L$3&lt;&gt;"",'8. Gestión logística'!L$3,0)</f>
        <v>0</v>
      </c>
      <c r="L61" s="236"/>
      <c r="M61" s="227"/>
      <c r="N61" s="228"/>
      <c r="P61" s="179">
        <v>1</v>
      </c>
      <c r="Q61" s="632" t="str">
        <f>B3</f>
        <v>Gestión comercial</v>
      </c>
      <c r="R61" s="569"/>
      <c r="S61" s="569"/>
      <c r="T61" s="569"/>
      <c r="U61" s="569"/>
      <c r="V61" s="569"/>
      <c r="W61" s="633"/>
      <c r="X61" s="239">
        <f>L3</f>
        <v>0</v>
      </c>
      <c r="Y61" s="240">
        <f>M3</f>
        <v>0</v>
      </c>
      <c r="Z61" s="241">
        <f>N3</f>
        <v>0</v>
      </c>
      <c r="AA61" s="242">
        <v>5</v>
      </c>
      <c r="AB61" s="316"/>
      <c r="AC61" s="316"/>
    </row>
    <row r="62" spans="1:29" s="66" customFormat="1" ht="18.600000000000001" customHeight="1" x14ac:dyDescent="0.35">
      <c r="A62" s="167">
        <v>2</v>
      </c>
      <c r="B62" s="574" t="str">
        <f>'8. Gestión logística'!B5</f>
        <v>Costo logístico comercio exterior</v>
      </c>
      <c r="C62" s="574"/>
      <c r="D62" s="574"/>
      <c r="E62" s="574"/>
      <c r="F62" s="574"/>
      <c r="G62" s="574"/>
      <c r="H62" s="561"/>
      <c r="I62" s="236">
        <f>IF('8. Gestión logística'!J$5&lt;&gt;"",'8. Gestión logística'!J$5,0)</f>
        <v>0</v>
      </c>
      <c r="J62" s="227">
        <f>IF('8. Gestión logística'!K$5&lt;&gt;"",'8. Gestión logística'!K$5,0)</f>
        <v>0</v>
      </c>
      <c r="K62" s="235">
        <f>IF('8. Gestión logística'!L$5&lt;&gt;"",'8. Gestión logística'!L$5,0)</f>
        <v>0</v>
      </c>
      <c r="L62" s="236"/>
      <c r="M62" s="227"/>
      <c r="N62" s="228"/>
      <c r="P62" s="180">
        <v>2</v>
      </c>
      <c r="Q62" s="634" t="str">
        <f>B11</f>
        <v>Productividad operacional</v>
      </c>
      <c r="R62" s="635"/>
      <c r="S62" s="635"/>
      <c r="T62" s="635"/>
      <c r="U62" s="635"/>
      <c r="V62" s="635"/>
      <c r="W62" s="636"/>
      <c r="X62" s="243">
        <f>L11</f>
        <v>0</v>
      </c>
      <c r="Y62" s="244">
        <f>M11</f>
        <v>0</v>
      </c>
      <c r="Z62" s="245">
        <f>N11</f>
        <v>0</v>
      </c>
      <c r="AA62" s="246">
        <v>5</v>
      </c>
      <c r="AB62" s="316"/>
      <c r="AC62" s="316"/>
    </row>
    <row r="63" spans="1:29" s="66" customFormat="1" ht="18.600000000000001" customHeight="1" x14ac:dyDescent="0.35">
      <c r="A63" s="167">
        <v>3</v>
      </c>
      <c r="B63" s="574" t="str">
        <f>'8. Gestión logística'!B7</f>
        <v>Tiempo de cargue y descargue</v>
      </c>
      <c r="C63" s="574"/>
      <c r="D63" s="574"/>
      <c r="E63" s="574"/>
      <c r="F63" s="574"/>
      <c r="G63" s="574"/>
      <c r="H63" s="561"/>
      <c r="I63" s="236">
        <f>IF('8. Gestión logística'!J$7&lt;&gt;"",'8. Gestión logística'!J$7,0)</f>
        <v>0</v>
      </c>
      <c r="J63" s="227">
        <f>IF('8. Gestión logística'!K$7&lt;&gt;"",'8. Gestión logística'!K$7,0)</f>
        <v>0</v>
      </c>
      <c r="K63" s="235">
        <f>IF('8. Gestión logística'!L$7&lt;&gt;"",'8. Gestión logística'!L$7,0)</f>
        <v>0</v>
      </c>
      <c r="L63" s="236"/>
      <c r="M63" s="227"/>
      <c r="N63" s="228"/>
      <c r="P63" s="179">
        <v>3</v>
      </c>
      <c r="Q63" s="632" t="str">
        <f>B34</f>
        <v>Productividad laboral</v>
      </c>
      <c r="R63" s="569"/>
      <c r="S63" s="569"/>
      <c r="T63" s="569"/>
      <c r="U63" s="569"/>
      <c r="V63" s="569"/>
      <c r="W63" s="633"/>
      <c r="X63" s="239">
        <f>L34</f>
        <v>0</v>
      </c>
      <c r="Y63" s="240">
        <f>M34</f>
        <v>0</v>
      </c>
      <c r="Z63" s="241">
        <f>N34</f>
        <v>0</v>
      </c>
      <c r="AA63" s="242">
        <v>5</v>
      </c>
      <c r="AB63" s="316"/>
      <c r="AC63" s="316"/>
    </row>
    <row r="64" spans="1:29" s="66" customFormat="1" ht="18.600000000000001" customHeight="1" x14ac:dyDescent="0.35">
      <c r="A64" s="167"/>
      <c r="B64" s="574"/>
      <c r="C64" s="574"/>
      <c r="D64" s="574"/>
      <c r="E64" s="574"/>
      <c r="F64" s="574"/>
      <c r="G64" s="574"/>
      <c r="H64" s="561"/>
      <c r="I64" s="236">
        <f>IF('8. Gestión logística'!J$9&lt;&gt;"",'8. Gestión logística'!J$9,0)</f>
        <v>0</v>
      </c>
      <c r="J64" s="227">
        <f>IF('8. Gestión logística'!K$9&lt;&gt;"",'8. Gestión logística'!K$9,0)</f>
        <v>0</v>
      </c>
      <c r="K64" s="235">
        <f>IF('8. Gestión logística'!L$9&lt;&gt;"",'8. Gestión logística'!L$9,0)</f>
        <v>0</v>
      </c>
      <c r="L64" s="236"/>
      <c r="M64" s="227"/>
      <c r="N64" s="228"/>
      <c r="P64" s="180">
        <v>4</v>
      </c>
      <c r="Q64" s="634" t="str">
        <f>Q3</f>
        <v>Eficiencia energética</v>
      </c>
      <c r="R64" s="635"/>
      <c r="S64" s="635"/>
      <c r="T64" s="635"/>
      <c r="U64" s="635"/>
      <c r="V64" s="635"/>
      <c r="W64" s="636"/>
      <c r="X64" s="243">
        <f>AA3</f>
        <v>0</v>
      </c>
      <c r="Y64" s="244">
        <f>AB3</f>
        <v>0</v>
      </c>
      <c r="Z64" s="245">
        <f>AC3</f>
        <v>0</v>
      </c>
      <c r="AA64" s="246">
        <v>5</v>
      </c>
      <c r="AB64" s="316"/>
      <c r="AC64" s="316"/>
    </row>
    <row r="65" spans="1:29" s="66" customFormat="1" ht="18.600000000000001" customHeight="1" x14ac:dyDescent="0.35">
      <c r="A65" s="169"/>
      <c r="B65" s="574"/>
      <c r="C65" s="574"/>
      <c r="D65" s="574"/>
      <c r="E65" s="574"/>
      <c r="F65" s="574"/>
      <c r="G65" s="574"/>
      <c r="H65" s="561"/>
      <c r="I65" s="236">
        <f>IF('8. Gestión logística'!J$11&lt;&gt;"",'8. Gestión logística'!J$11,0)</f>
        <v>0</v>
      </c>
      <c r="J65" s="227">
        <f>IF('8. Gestión logística'!K$11&lt;&gt;"",'8. Gestión logística'!K$11,0)</f>
        <v>0</v>
      </c>
      <c r="K65" s="235">
        <f>IF('8. Gestión logística'!L$11&lt;&gt;"",'8. Gestión logística'!L$11,0)</f>
        <v>0</v>
      </c>
      <c r="L65" s="236"/>
      <c r="M65" s="227"/>
      <c r="N65" s="228"/>
      <c r="P65" s="179">
        <v>5</v>
      </c>
      <c r="Q65" s="632" t="str">
        <f>Q16</f>
        <v>Gestión de la calidad</v>
      </c>
      <c r="R65" s="569"/>
      <c r="S65" s="569"/>
      <c r="T65" s="569"/>
      <c r="U65" s="569"/>
      <c r="V65" s="569"/>
      <c r="W65" s="633"/>
      <c r="X65" s="239">
        <f>AA16</f>
        <v>0</v>
      </c>
      <c r="Y65" s="240">
        <f>AB16</f>
        <v>0</v>
      </c>
      <c r="Z65" s="241">
        <f>AC16</f>
        <v>0</v>
      </c>
      <c r="AA65" s="242">
        <v>5</v>
      </c>
      <c r="AB65" s="316"/>
      <c r="AC65" s="316"/>
    </row>
    <row r="66" spans="1:29" s="66" customFormat="1" ht="18.600000000000001" customHeight="1" x14ac:dyDescent="0.35">
      <c r="A66" s="167"/>
      <c r="B66" s="574"/>
      <c r="C66" s="574"/>
      <c r="D66" s="574"/>
      <c r="E66" s="574"/>
      <c r="F66" s="574"/>
      <c r="G66" s="574"/>
      <c r="H66" s="561"/>
      <c r="I66" s="236">
        <f>IF('8. Gestión logística'!J$13&lt;&gt;"",'8. Gestión logística'!J$13,0)</f>
        <v>0</v>
      </c>
      <c r="J66" s="227">
        <f>IF('8. Gestión logística'!K$13&lt;&gt;"",'8. Gestión logística'!K$13,0)</f>
        <v>0</v>
      </c>
      <c r="K66" s="235">
        <f>IF('8. Gestión logística'!L$13&lt;&gt;"",'8. Gestión logística'!L$13,0)</f>
        <v>0</v>
      </c>
      <c r="L66" s="236"/>
      <c r="M66" s="227"/>
      <c r="N66" s="228"/>
      <c r="P66" s="180">
        <v>6</v>
      </c>
      <c r="Q66" s="634" t="str">
        <f>Q29</f>
        <v>Desarrollo y sofisticación de producto</v>
      </c>
      <c r="R66" s="635"/>
      <c r="S66" s="635"/>
      <c r="T66" s="635"/>
      <c r="U66" s="635"/>
      <c r="V66" s="635"/>
      <c r="W66" s="636"/>
      <c r="X66" s="243">
        <f>AA29</f>
        <v>0</v>
      </c>
      <c r="Y66" s="244">
        <f>AB29</f>
        <v>0</v>
      </c>
      <c r="Z66" s="245">
        <f>AC29</f>
        <v>0</v>
      </c>
      <c r="AA66" s="246">
        <v>5</v>
      </c>
      <c r="AB66" s="316"/>
      <c r="AC66" s="316"/>
    </row>
    <row r="67" spans="1:29" s="66" customFormat="1" ht="18.600000000000001" customHeight="1" x14ac:dyDescent="0.35">
      <c r="A67" s="167">
        <v>4</v>
      </c>
      <c r="B67" s="574" t="str">
        <f>'8. Gestión logística'!B15</f>
        <v>Tiempo de abastecimiento y distribución</v>
      </c>
      <c r="C67" s="574"/>
      <c r="D67" s="574"/>
      <c r="E67" s="574"/>
      <c r="F67" s="574"/>
      <c r="G67" s="574"/>
      <c r="H67" s="561"/>
      <c r="I67" s="236">
        <f>IF('8. Gestión logística'!J$15&lt;&gt;"",'8. Gestión logística'!J$15,0)</f>
        <v>0</v>
      </c>
      <c r="J67" s="227">
        <f>IF('8. Gestión logística'!K$15&lt;&gt;"",'8. Gestión logística'!K$15,0)</f>
        <v>0</v>
      </c>
      <c r="K67" s="235">
        <f>IF('8. Gestión logística'!L$15&lt;&gt;"",'8. Gestión logística'!L$15,0)</f>
        <v>0</v>
      </c>
      <c r="L67" s="236"/>
      <c r="M67" s="227"/>
      <c r="N67" s="228"/>
      <c r="P67" s="179">
        <v>7</v>
      </c>
      <c r="Q67" s="632" t="str">
        <f>Q42</f>
        <v>Transformación digital</v>
      </c>
      <c r="R67" s="569"/>
      <c r="S67" s="569"/>
      <c r="T67" s="569"/>
      <c r="U67" s="569"/>
      <c r="V67" s="569"/>
      <c r="W67" s="633"/>
      <c r="X67" s="239">
        <f>AA42</f>
        <v>0</v>
      </c>
      <c r="Y67" s="240">
        <f>AB42</f>
        <v>0</v>
      </c>
      <c r="Z67" s="241">
        <f>AC42</f>
        <v>0</v>
      </c>
      <c r="AA67" s="242">
        <v>5</v>
      </c>
      <c r="AB67" s="316"/>
      <c r="AC67" s="316"/>
    </row>
    <row r="68" spans="1:29" s="66" customFormat="1" ht="18.600000000000001" customHeight="1" x14ac:dyDescent="0.35">
      <c r="A68" s="343"/>
      <c r="B68" s="641"/>
      <c r="C68" s="641"/>
      <c r="D68" s="641"/>
      <c r="E68" s="641"/>
      <c r="F68" s="641"/>
      <c r="G68" s="641"/>
      <c r="H68" s="642"/>
      <c r="I68" s="346">
        <f>IF('8. Gestión logística'!J$17&lt;&gt;"",'8. Gestión logística'!J$17,0)</f>
        <v>0</v>
      </c>
      <c r="J68" s="344">
        <f>IF('8. Gestión logística'!K$17&lt;&gt;"",'8. Gestión logística'!K$17,0)</f>
        <v>0</v>
      </c>
      <c r="K68" s="345">
        <f>IF('8. Gestión logística'!L$17&lt;&gt;"",'8. Gestión logística'!L$17,0)</f>
        <v>0</v>
      </c>
      <c r="L68" s="346"/>
      <c r="M68" s="344"/>
      <c r="N68" s="347"/>
      <c r="P68" s="180">
        <v>8</v>
      </c>
      <c r="Q68" s="634" t="str">
        <f>B60</f>
        <v>Gestión logística</v>
      </c>
      <c r="R68" s="635"/>
      <c r="S68" s="635"/>
      <c r="T68" s="635"/>
      <c r="U68" s="635"/>
      <c r="V68" s="635"/>
      <c r="W68" s="636"/>
      <c r="X68" s="243">
        <f>L60</f>
        <v>0</v>
      </c>
      <c r="Y68" s="244">
        <f>M60</f>
        <v>0</v>
      </c>
      <c r="Z68" s="245">
        <f>N60</f>
        <v>0</v>
      </c>
      <c r="AA68" s="246">
        <v>5</v>
      </c>
      <c r="AB68" s="316"/>
      <c r="AC68" s="316"/>
    </row>
    <row r="69" spans="1:29" s="66" customFormat="1" ht="18.600000000000001" customHeight="1" x14ac:dyDescent="0.35">
      <c r="A69" s="330">
        <v>5</v>
      </c>
      <c r="B69" s="643" t="str">
        <f>'8. Gestión logística'!B19</f>
        <v>Costos internos y externos de No-calidad</v>
      </c>
      <c r="C69" s="643"/>
      <c r="D69" s="643"/>
      <c r="E69" s="643"/>
      <c r="F69" s="643"/>
      <c r="G69" s="643"/>
      <c r="H69" s="644"/>
      <c r="I69" s="333">
        <f>IF('8. Gestión logística'!J$19&lt;&gt;"",'8. Gestión logística'!J$19,0)</f>
        <v>0</v>
      </c>
      <c r="J69" s="331">
        <f>IF('8. Gestión logística'!K$19&lt;&gt;"",'8. Gestión logística'!K$19,0)</f>
        <v>0</v>
      </c>
      <c r="K69" s="332">
        <f>IF('8. Gestión logística'!L$19&lt;&gt;"",'8. Gestión logística'!L$19,0)</f>
        <v>0</v>
      </c>
      <c r="L69" s="333"/>
      <c r="M69" s="331"/>
      <c r="N69" s="334"/>
      <c r="P69" s="181">
        <v>9</v>
      </c>
      <c r="Q69" s="638" t="str">
        <f>B75</f>
        <v>Sostenibilidad ambiental</v>
      </c>
      <c r="R69" s="639"/>
      <c r="S69" s="639"/>
      <c r="T69" s="639"/>
      <c r="U69" s="639"/>
      <c r="V69" s="639"/>
      <c r="W69" s="640"/>
      <c r="X69" s="247">
        <f>L75</f>
        <v>0</v>
      </c>
      <c r="Y69" s="248">
        <f>M75</f>
        <v>0</v>
      </c>
      <c r="Z69" s="249">
        <f>N75</f>
        <v>0</v>
      </c>
      <c r="AA69" s="250">
        <v>5</v>
      </c>
      <c r="AB69" s="316"/>
      <c r="AC69" s="316"/>
    </row>
    <row r="70" spans="1:29" s="66" customFormat="1" ht="18.600000000000001" customHeight="1" x14ac:dyDescent="0.35">
      <c r="A70" s="167">
        <v>6</v>
      </c>
      <c r="B70" s="574" t="str">
        <f>'8. Gestión logística'!B21</f>
        <v>Gestión de los costos totales de entrega</v>
      </c>
      <c r="C70" s="574"/>
      <c r="D70" s="574"/>
      <c r="E70" s="574"/>
      <c r="F70" s="574"/>
      <c r="G70" s="574"/>
      <c r="H70" s="561"/>
      <c r="I70" s="236">
        <f>IF('8. Gestión logística'!J$21&lt;&gt;"",'8. Gestión logística'!J$21,0)</f>
        <v>0</v>
      </c>
      <c r="J70" s="227">
        <f>IF('8. Gestión logística'!K$21&lt;&gt;"",'8. Gestión logística'!K$21,0)</f>
        <v>0</v>
      </c>
      <c r="K70" s="235">
        <f>IF('8. Gestión logística'!L$21&lt;&gt;"",'8. Gestión logística'!L$21,0)</f>
        <v>0</v>
      </c>
      <c r="L70" s="236"/>
      <c r="M70" s="227"/>
      <c r="N70" s="228"/>
      <c r="P70" s="319"/>
      <c r="Q70" s="570"/>
      <c r="R70" s="570"/>
      <c r="S70" s="570"/>
      <c r="T70" s="570"/>
      <c r="U70" s="570"/>
      <c r="V70" s="570"/>
      <c r="W70" s="570"/>
      <c r="X70" s="316"/>
      <c r="Y70" s="316"/>
      <c r="Z70" s="316"/>
      <c r="AA70" s="316"/>
      <c r="AB70" s="316"/>
      <c r="AC70" s="316"/>
    </row>
    <row r="71" spans="1:29" s="66" customFormat="1" ht="18.600000000000001" customHeight="1" x14ac:dyDescent="0.35">
      <c r="A71" s="167">
        <v>7</v>
      </c>
      <c r="B71" s="574" t="str">
        <f>'8. Gestión logística'!B23</f>
        <v>Automatización de procesos logísticos</v>
      </c>
      <c r="C71" s="574"/>
      <c r="D71" s="574"/>
      <c r="E71" s="574"/>
      <c r="F71" s="574"/>
      <c r="G71" s="574"/>
      <c r="H71" s="561"/>
      <c r="I71" s="236">
        <f>IF('8. Gestión logística'!J$23&lt;&gt;"",'8. Gestión logística'!J$23,0)</f>
        <v>0</v>
      </c>
      <c r="J71" s="227">
        <f>IF('8. Gestión logística'!K$23&lt;&gt;"",'8. Gestión logística'!K$23,0)</f>
        <v>0</v>
      </c>
      <c r="K71" s="235">
        <f>IF('8. Gestión logística'!L$23&lt;&gt;"",'8. Gestión logística'!L$23,0)</f>
        <v>0</v>
      </c>
      <c r="L71" s="236"/>
      <c r="M71" s="227"/>
      <c r="N71" s="228"/>
      <c r="P71" s="319"/>
      <c r="Q71" s="570"/>
      <c r="R71" s="570"/>
      <c r="S71" s="570"/>
      <c r="T71" s="570"/>
      <c r="U71" s="570"/>
      <c r="V71" s="570"/>
      <c r="W71" s="570"/>
      <c r="X71" s="316"/>
      <c r="Y71" s="316"/>
      <c r="Z71" s="316"/>
      <c r="AA71" s="316"/>
      <c r="AB71" s="316"/>
      <c r="AC71" s="316"/>
    </row>
    <row r="72" spans="1:29" s="66" customFormat="1" ht="18.600000000000001" customHeight="1" x14ac:dyDescent="0.35">
      <c r="A72" s="167">
        <v>8</v>
      </c>
      <c r="B72" s="574" t="str">
        <f>'8. Gestión logística'!B25</f>
        <v>Qué tan importante es el pronóstico para la planeación de la producción</v>
      </c>
      <c r="C72" s="574"/>
      <c r="D72" s="574"/>
      <c r="E72" s="574"/>
      <c r="F72" s="574"/>
      <c r="G72" s="574"/>
      <c r="H72" s="561"/>
      <c r="I72" s="236">
        <f>IF('8. Gestión logística'!J$25&lt;&gt;"",'8. Gestión logística'!J$25,0)</f>
        <v>0</v>
      </c>
      <c r="J72" s="227">
        <f>IF('8. Gestión logística'!K$25&lt;&gt;"",'8. Gestión logística'!K$25,0)</f>
        <v>0</v>
      </c>
      <c r="K72" s="235">
        <f>IF('8. Gestión logística'!L$25&lt;&gt;"",'8. Gestión logística'!L$25,0)</f>
        <v>0</v>
      </c>
      <c r="L72" s="236"/>
      <c r="M72" s="227"/>
      <c r="N72" s="228"/>
      <c r="P72" s="319"/>
      <c r="Q72" s="570"/>
      <c r="R72" s="570"/>
      <c r="S72" s="570"/>
      <c r="T72" s="570"/>
      <c r="U72" s="570"/>
      <c r="V72" s="570"/>
      <c r="W72" s="570"/>
      <c r="X72" s="316"/>
      <c r="Y72" s="316"/>
      <c r="Z72" s="316"/>
      <c r="AA72" s="316"/>
      <c r="AB72" s="316"/>
      <c r="AC72" s="316"/>
    </row>
    <row r="73" spans="1:29" s="66" customFormat="1" ht="18.600000000000001" customHeight="1" x14ac:dyDescent="0.35">
      <c r="A73" s="167">
        <v>9</v>
      </c>
      <c r="B73" s="574" t="str">
        <f>'8. Gestión logística'!B27</f>
        <v xml:space="preserve">Cuál es el alcance de la participación del proveedor de bienes y servicios en los eventos Kaizen
</v>
      </c>
      <c r="C73" s="574"/>
      <c r="D73" s="574"/>
      <c r="E73" s="574"/>
      <c r="F73" s="574"/>
      <c r="G73" s="574"/>
      <c r="H73" s="561"/>
      <c r="I73" s="236">
        <f>IF('8. Gestión logística'!J$27&lt;&gt;"",'8. Gestión logística'!J$27,0)</f>
        <v>0</v>
      </c>
      <c r="J73" s="227">
        <f>IF('8. Gestión logística'!K$27&lt;&gt;"",'8. Gestión logística'!K$27,0)</f>
        <v>0</v>
      </c>
      <c r="K73" s="235">
        <f>IF('8. Gestión logística'!L$27&lt;&gt;"",'8. Gestión logística'!L$27,0)</f>
        <v>0</v>
      </c>
      <c r="L73" s="236"/>
      <c r="M73" s="227"/>
      <c r="N73" s="228"/>
      <c r="P73" s="319"/>
      <c r="Q73" s="570"/>
      <c r="R73" s="570"/>
      <c r="S73" s="570"/>
      <c r="T73" s="570"/>
      <c r="U73" s="570"/>
      <c r="V73" s="570"/>
      <c r="W73" s="570"/>
      <c r="X73" s="316"/>
      <c r="Y73" s="316"/>
      <c r="Z73" s="316"/>
      <c r="AA73" s="316"/>
      <c r="AB73" s="316"/>
      <c r="AC73" s="316"/>
    </row>
    <row r="74" spans="1:29" s="66" customFormat="1" ht="18.600000000000001" customHeight="1" x14ac:dyDescent="0.35">
      <c r="A74" s="167">
        <v>10</v>
      </c>
      <c r="B74" s="574" t="str">
        <f>'8. Gestión logística'!B29</f>
        <v>Cómo selecciona los proveedores</v>
      </c>
      <c r="C74" s="574"/>
      <c r="D74" s="574"/>
      <c r="E74" s="574"/>
      <c r="F74" s="574"/>
      <c r="G74" s="574"/>
      <c r="H74" s="561"/>
      <c r="I74" s="236">
        <f>IF('8. Gestión logística'!J$29&lt;&gt;"",'8. Gestión logística'!J$29,0)</f>
        <v>0</v>
      </c>
      <c r="J74" s="227">
        <f>IF('8. Gestión logística'!K$29&lt;&gt;"",'8. Gestión logística'!K$29,0)</f>
        <v>0</v>
      </c>
      <c r="K74" s="235">
        <f>IF('8. Gestión logística'!L$29&lt;&gt;"",'8. Gestión logística'!L$29,0)</f>
        <v>0</v>
      </c>
      <c r="L74" s="236"/>
      <c r="M74" s="227"/>
      <c r="N74" s="228"/>
      <c r="P74" s="319"/>
      <c r="Q74" s="570"/>
      <c r="R74" s="570"/>
      <c r="S74" s="570"/>
      <c r="T74" s="570"/>
      <c r="U74" s="570"/>
      <c r="V74" s="570"/>
      <c r="W74" s="570"/>
      <c r="X74" s="316"/>
      <c r="Y74" s="316"/>
      <c r="Z74" s="316"/>
      <c r="AA74" s="316"/>
      <c r="AB74" s="316"/>
      <c r="AC74" s="316"/>
    </row>
    <row r="75" spans="1:29" s="66" customFormat="1" ht="18.600000000000001" customHeight="1" x14ac:dyDescent="0.35">
      <c r="A75" s="303" t="s">
        <v>138</v>
      </c>
      <c r="B75" s="554" t="s">
        <v>503</v>
      </c>
      <c r="C75" s="554"/>
      <c r="D75" s="554"/>
      <c r="E75" s="554"/>
      <c r="F75" s="554"/>
      <c r="G75" s="554"/>
      <c r="H75" s="617"/>
      <c r="I75" s="336"/>
      <c r="J75" s="314"/>
      <c r="K75" s="335"/>
      <c r="L75" s="362">
        <f>IFERROR(AVERAGEIF(I76:I82,"&lt;&gt;0",I76:I82),0)</f>
        <v>0</v>
      </c>
      <c r="M75" s="363">
        <f>IFERROR(AVERAGEIF(J76:J82,"&lt;&gt;0",J76:J82),0)</f>
        <v>0</v>
      </c>
      <c r="N75" s="364">
        <f>IFERROR(AVERAGEIF(K76:K82,"&lt;&gt;0",K76:K82),0)</f>
        <v>0</v>
      </c>
      <c r="P75" s="319"/>
      <c r="Q75" s="570"/>
      <c r="R75" s="570"/>
      <c r="S75" s="570"/>
      <c r="T75" s="570"/>
      <c r="U75" s="570"/>
      <c r="V75" s="570"/>
      <c r="W75" s="570"/>
      <c r="X75" s="316"/>
      <c r="Y75" s="316"/>
      <c r="Z75" s="316"/>
      <c r="AA75" s="316"/>
      <c r="AB75" s="316"/>
      <c r="AC75" s="316"/>
    </row>
    <row r="76" spans="1:29" s="66" customFormat="1" ht="18.600000000000001" customHeight="1" x14ac:dyDescent="0.35">
      <c r="A76" s="167">
        <v>1</v>
      </c>
      <c r="B76" s="574" t="str">
        <f>'9. Sostenibilidad ambiental'!B3</f>
        <v>Compromiso</v>
      </c>
      <c r="C76" s="574"/>
      <c r="D76" s="574"/>
      <c r="E76" s="574"/>
      <c r="F76" s="574"/>
      <c r="G76" s="574"/>
      <c r="H76" s="561"/>
      <c r="I76" s="236">
        <f>IF('9. Sostenibilidad ambiental'!J$3&lt;&gt;"",'9. Sostenibilidad ambiental'!J$3,0)</f>
        <v>0</v>
      </c>
      <c r="J76" s="227">
        <f>IF('9. Sostenibilidad ambiental'!K$3&lt;&gt;"",'9. Sostenibilidad ambiental'!K$3,0)</f>
        <v>0</v>
      </c>
      <c r="K76" s="235">
        <f>IF('9. Sostenibilidad ambiental'!L$3&lt;&gt;"",'9. Sostenibilidad ambiental'!L$3,0)</f>
        <v>0</v>
      </c>
      <c r="L76" s="236"/>
      <c r="M76" s="227"/>
      <c r="N76" s="228"/>
      <c r="P76" s="319"/>
      <c r="Q76" s="570"/>
      <c r="R76" s="570"/>
      <c r="S76" s="570"/>
      <c r="T76" s="570"/>
      <c r="U76" s="570"/>
      <c r="V76" s="570"/>
      <c r="W76" s="570"/>
      <c r="X76" s="316"/>
      <c r="Y76" s="316"/>
      <c r="Z76" s="316"/>
      <c r="AA76" s="316"/>
      <c r="AB76" s="316"/>
      <c r="AC76" s="316"/>
    </row>
    <row r="77" spans="1:29" s="66" customFormat="1" ht="18.600000000000001" customHeight="1" x14ac:dyDescent="0.35">
      <c r="A77" s="167">
        <v>2</v>
      </c>
      <c r="B77" s="574" t="str">
        <f>'9. Sostenibilidad ambiental'!B5</f>
        <v>Movilización de recursos</v>
      </c>
      <c r="C77" s="574"/>
      <c r="D77" s="574"/>
      <c r="E77" s="574"/>
      <c r="F77" s="574"/>
      <c r="G77" s="574"/>
      <c r="H77" s="561"/>
      <c r="I77" s="236">
        <f>IF('9. Sostenibilidad ambiental'!J$5&lt;&gt;"",'9. Sostenibilidad ambiental'!J$5,0)</f>
        <v>0</v>
      </c>
      <c r="J77" s="227">
        <f>IF('9. Sostenibilidad ambiental'!K$5&lt;&gt;"",'9. Sostenibilidad ambiental'!K$5,0)</f>
        <v>0</v>
      </c>
      <c r="K77" s="235">
        <f>IF('9. Sostenibilidad ambiental'!L$5&lt;&gt;"",'9. Sostenibilidad ambiental'!L$5,0)</f>
        <v>0</v>
      </c>
      <c r="L77" s="236"/>
      <c r="M77" s="227"/>
      <c r="N77" s="228"/>
      <c r="P77" s="319"/>
      <c r="Q77" s="570"/>
      <c r="R77" s="570"/>
      <c r="S77" s="570"/>
      <c r="T77" s="570"/>
      <c r="U77" s="570"/>
      <c r="V77" s="570"/>
      <c r="W77" s="570"/>
      <c r="X77" s="316"/>
      <c r="Y77" s="316"/>
      <c r="Z77" s="316"/>
      <c r="AA77" s="316"/>
      <c r="AB77" s="316"/>
      <c r="AC77" s="316"/>
    </row>
    <row r="78" spans="1:29" s="66" customFormat="1" ht="18.600000000000001" customHeight="1" x14ac:dyDescent="0.35">
      <c r="A78" s="167">
        <v>3</v>
      </c>
      <c r="B78" s="574" t="str">
        <f>'9. Sostenibilidad ambiental'!B7</f>
        <v>Entendimiento</v>
      </c>
      <c r="C78" s="574"/>
      <c r="D78" s="574"/>
      <c r="E78" s="574"/>
      <c r="F78" s="574"/>
      <c r="G78" s="574"/>
      <c r="H78" s="561"/>
      <c r="I78" s="236">
        <f>IF('9. Sostenibilidad ambiental'!J$7&lt;&gt;"",'9. Sostenibilidad ambiental'!J$7,0)</f>
        <v>0</v>
      </c>
      <c r="J78" s="227">
        <f>IF('9. Sostenibilidad ambiental'!K$7&lt;&gt;"",'9. Sostenibilidad ambiental'!K$7,0)</f>
        <v>0</v>
      </c>
      <c r="K78" s="235">
        <f>IF('9. Sostenibilidad ambiental'!L$7&lt;&gt;"",'9. Sostenibilidad ambiental'!L$7,0)</f>
        <v>0</v>
      </c>
      <c r="L78" s="236"/>
      <c r="M78" s="227"/>
      <c r="N78" s="228"/>
      <c r="P78" s="319"/>
      <c r="Q78" s="570"/>
      <c r="R78" s="570"/>
      <c r="S78" s="570"/>
      <c r="T78" s="570"/>
      <c r="U78" s="570"/>
      <c r="V78" s="570"/>
      <c r="W78" s="570"/>
      <c r="X78" s="316"/>
      <c r="Y78" s="316"/>
      <c r="Z78" s="316"/>
      <c r="AA78" s="316"/>
      <c r="AB78" s="316"/>
      <c r="AC78" s="316"/>
    </row>
    <row r="79" spans="1:29" s="66" customFormat="1" ht="18.600000000000001" customHeight="1" x14ac:dyDescent="0.35">
      <c r="A79" s="169">
        <v>4</v>
      </c>
      <c r="B79" s="574" t="str">
        <f>'9. Sostenibilidad ambiental'!B9</f>
        <v>Identificación</v>
      </c>
      <c r="C79" s="574"/>
      <c r="D79" s="574"/>
      <c r="E79" s="574"/>
      <c r="F79" s="574"/>
      <c r="G79" s="574"/>
      <c r="H79" s="561"/>
      <c r="I79" s="236">
        <f>IF('9. Sostenibilidad ambiental'!J$9&lt;&gt;"",'9. Sostenibilidad ambiental'!J$9,0)</f>
        <v>0</v>
      </c>
      <c r="J79" s="227">
        <f>IF('9. Sostenibilidad ambiental'!K$9&lt;&gt;"",'9. Sostenibilidad ambiental'!K$9,0)</f>
        <v>0</v>
      </c>
      <c r="K79" s="235">
        <f>IF('9. Sostenibilidad ambiental'!L$9&lt;&gt;"",'9. Sostenibilidad ambiental'!L$9,0)</f>
        <v>0</v>
      </c>
      <c r="L79" s="236"/>
      <c r="M79" s="227"/>
      <c r="N79" s="228"/>
      <c r="P79" s="319"/>
      <c r="Q79" s="570"/>
      <c r="R79" s="570"/>
      <c r="S79" s="570"/>
      <c r="T79" s="570"/>
      <c r="U79" s="570"/>
      <c r="V79" s="570"/>
      <c r="W79" s="570"/>
      <c r="X79" s="316"/>
      <c r="Y79" s="316"/>
      <c r="Z79" s="316"/>
      <c r="AA79" s="316"/>
      <c r="AB79" s="316"/>
      <c r="AC79" s="316"/>
    </row>
    <row r="80" spans="1:29" s="66" customFormat="1" ht="18.600000000000001" customHeight="1" x14ac:dyDescent="0.35">
      <c r="A80" s="305">
        <v>5</v>
      </c>
      <c r="B80" s="573" t="str">
        <f>'9. Sostenibilidad ambiental'!B11</f>
        <v>Toma de decisión</v>
      </c>
      <c r="C80" s="573"/>
      <c r="D80" s="573"/>
      <c r="E80" s="573"/>
      <c r="F80" s="573"/>
      <c r="G80" s="573"/>
      <c r="H80" s="637"/>
      <c r="I80" s="338">
        <f>IF('9. Sostenibilidad ambiental'!J$11&lt;&gt;"",'9. Sostenibilidad ambiental'!J$11,0)</f>
        <v>0</v>
      </c>
      <c r="J80" s="310">
        <f>IF('9. Sostenibilidad ambiental'!K$11&lt;&gt;"",'9. Sostenibilidad ambiental'!K$11,0)</f>
        <v>0</v>
      </c>
      <c r="K80" s="337">
        <f>IF('9. Sostenibilidad ambiental'!L$11&lt;&gt;"",'9. Sostenibilidad ambiental'!L$11,0)</f>
        <v>0</v>
      </c>
      <c r="L80" s="338"/>
      <c r="M80" s="310"/>
      <c r="N80" s="311"/>
      <c r="P80" s="170"/>
      <c r="Q80" s="579"/>
      <c r="R80" s="579"/>
      <c r="S80" s="579"/>
      <c r="T80" s="579"/>
      <c r="U80" s="579"/>
      <c r="V80" s="579"/>
      <c r="W80" s="579"/>
    </row>
    <row r="81" spans="1:29" s="66" customFormat="1" ht="18.600000000000001" customHeight="1" x14ac:dyDescent="0.35">
      <c r="A81" s="299">
        <v>6</v>
      </c>
      <c r="B81" s="564" t="str">
        <f>'9. Sostenibilidad ambiental'!B13</f>
        <v xml:space="preserve">Revisión </v>
      </c>
      <c r="C81" s="564"/>
      <c r="D81" s="564"/>
      <c r="E81" s="564"/>
      <c r="F81" s="564"/>
      <c r="G81" s="564"/>
      <c r="H81" s="565"/>
      <c r="I81" s="340">
        <f>IF('9. Sostenibilidad ambiental'!J$13&lt;&gt;"",'9. Sostenibilidad ambiental'!J$13,0)</f>
        <v>0</v>
      </c>
      <c r="J81" s="312">
        <f>IF('9. Sostenibilidad ambiental'!K$13&lt;&gt;"",'9. Sostenibilidad ambiental'!K$13,0)</f>
        <v>0</v>
      </c>
      <c r="K81" s="339">
        <f>IF('9. Sostenibilidad ambiental'!L$13&lt;&gt;"",'9. Sostenibilidad ambiental'!L$13,0)</f>
        <v>0</v>
      </c>
      <c r="L81" s="340"/>
      <c r="M81" s="312"/>
      <c r="N81" s="313"/>
      <c r="P81" s="170"/>
      <c r="Q81" s="579"/>
      <c r="R81" s="579"/>
      <c r="S81" s="579"/>
      <c r="T81" s="579"/>
      <c r="U81" s="579"/>
      <c r="V81" s="579"/>
      <c r="W81" s="579"/>
    </row>
    <row r="82" spans="1:29" s="66" customFormat="1" ht="18.600000000000001" customHeight="1" x14ac:dyDescent="0.35">
      <c r="A82" s="168">
        <v>7</v>
      </c>
      <c r="B82" s="575" t="str">
        <f>'9. Sostenibilidad ambiental'!B15</f>
        <v>Comunicación</v>
      </c>
      <c r="C82" s="575"/>
      <c r="D82" s="575"/>
      <c r="E82" s="575"/>
      <c r="F82" s="575"/>
      <c r="G82" s="575"/>
      <c r="H82" s="576"/>
      <c r="I82" s="237">
        <f>IF('9. Sostenibilidad ambiental'!J$15&lt;&gt;"",'9. Sostenibilidad ambiental'!J$15,0)</f>
        <v>0</v>
      </c>
      <c r="J82" s="432">
        <f>IF('9. Sostenibilidad ambiental'!K$15&lt;&gt;"",'9. Sostenibilidad ambiental'!K$15,0)</f>
        <v>0</v>
      </c>
      <c r="K82" s="438">
        <f>IF('9. Sostenibilidad ambiental'!L$15&lt;&gt;"",'9. Sostenibilidad ambiental'!L$15,0)</f>
        <v>0</v>
      </c>
      <c r="L82" s="237"/>
      <c r="M82" s="432"/>
      <c r="N82" s="433"/>
      <c r="AB82" s="182"/>
      <c r="AC82" s="49"/>
    </row>
    <row r="83" spans="1:29" s="66" customFormat="1" ht="18.600000000000001" customHeight="1" x14ac:dyDescent="0.35">
      <c r="A83" s="341"/>
      <c r="B83" s="569"/>
      <c r="C83" s="569"/>
      <c r="D83" s="569"/>
      <c r="E83" s="569"/>
      <c r="F83" s="569"/>
      <c r="G83" s="569"/>
      <c r="H83" s="569"/>
      <c r="I83" s="242"/>
      <c r="J83" s="242"/>
      <c r="K83" s="242"/>
      <c r="L83" s="242"/>
      <c r="M83" s="242"/>
      <c r="N83" s="242"/>
      <c r="AB83" s="183"/>
    </row>
    <row r="84" spans="1:29" s="66" customFormat="1" ht="18.600000000000001" customHeight="1" x14ac:dyDescent="0.35">
      <c r="A84" s="341"/>
      <c r="B84" s="569"/>
      <c r="C84" s="569"/>
      <c r="D84" s="569"/>
      <c r="E84" s="569"/>
      <c r="F84" s="569"/>
      <c r="G84" s="569"/>
      <c r="H84" s="569"/>
      <c r="I84" s="242"/>
      <c r="J84" s="242"/>
      <c r="K84" s="242"/>
      <c r="L84" s="242"/>
      <c r="M84" s="242"/>
      <c r="N84" s="242"/>
      <c r="AB84" s="183"/>
    </row>
    <row r="85" spans="1:29" s="66" customFormat="1" ht="18.600000000000001" customHeight="1" x14ac:dyDescent="0.35">
      <c r="A85" s="341"/>
      <c r="B85" s="569"/>
      <c r="C85" s="569"/>
      <c r="D85" s="569"/>
      <c r="E85" s="569"/>
      <c r="F85" s="569"/>
      <c r="G85" s="569"/>
      <c r="H85" s="569"/>
      <c r="I85" s="242"/>
      <c r="J85" s="242"/>
      <c r="K85" s="242"/>
      <c r="L85" s="242"/>
      <c r="M85" s="242"/>
      <c r="N85" s="242"/>
      <c r="AB85" s="183"/>
    </row>
    <row r="86" spans="1:29" s="66" customFormat="1" ht="18.600000000000001" customHeight="1" x14ac:dyDescent="0.35">
      <c r="A86" s="341"/>
      <c r="B86" s="569"/>
      <c r="C86" s="569"/>
      <c r="D86" s="569"/>
      <c r="E86" s="569"/>
      <c r="F86" s="569"/>
      <c r="G86" s="569"/>
      <c r="H86" s="569"/>
      <c r="I86" s="242"/>
      <c r="J86" s="242"/>
      <c r="K86" s="242"/>
      <c r="L86" s="242"/>
      <c r="M86" s="242"/>
      <c r="N86" s="242"/>
      <c r="AB86" s="183"/>
    </row>
    <row r="87" spans="1:29" s="66" customFormat="1" ht="18.600000000000001" customHeight="1" x14ac:dyDescent="0.35">
      <c r="A87" s="341"/>
      <c r="B87" s="569"/>
      <c r="C87" s="569"/>
      <c r="D87" s="569"/>
      <c r="E87" s="569"/>
      <c r="F87" s="569"/>
      <c r="G87" s="569"/>
      <c r="H87" s="569"/>
      <c r="I87" s="242"/>
      <c r="J87" s="242"/>
      <c r="K87" s="242"/>
      <c r="L87" s="242"/>
      <c r="M87" s="242"/>
      <c r="N87" s="242"/>
      <c r="AB87" s="183"/>
    </row>
    <row r="88" spans="1:29" s="66" customFormat="1" ht="18.600000000000001" customHeight="1" x14ac:dyDescent="0.35">
      <c r="A88" s="341"/>
      <c r="B88" s="569"/>
      <c r="C88" s="569"/>
      <c r="D88" s="569"/>
      <c r="E88" s="569"/>
      <c r="F88" s="569"/>
      <c r="G88" s="569"/>
      <c r="H88" s="569"/>
      <c r="I88" s="242"/>
      <c r="J88" s="242"/>
      <c r="K88" s="242"/>
      <c r="L88" s="242"/>
      <c r="M88" s="242"/>
      <c r="N88" s="242"/>
      <c r="AB88" s="183"/>
    </row>
    <row r="89" spans="1:29" s="66" customFormat="1" ht="18.600000000000001" customHeight="1" x14ac:dyDescent="0.35">
      <c r="A89" s="341"/>
      <c r="B89" s="569"/>
      <c r="C89" s="569"/>
      <c r="D89" s="569"/>
      <c r="E89" s="569"/>
      <c r="F89" s="569"/>
      <c r="G89" s="569"/>
      <c r="H89" s="569"/>
      <c r="I89" s="242"/>
      <c r="J89" s="242"/>
      <c r="K89" s="242"/>
      <c r="L89" s="242"/>
      <c r="M89" s="242"/>
      <c r="N89" s="242"/>
      <c r="AB89" s="183"/>
    </row>
    <row r="90" spans="1:29" s="66" customFormat="1" ht="18.600000000000001" customHeight="1" x14ac:dyDescent="0.35">
      <c r="A90" s="341"/>
      <c r="B90" s="569"/>
      <c r="C90" s="569"/>
      <c r="D90" s="569"/>
      <c r="E90" s="569"/>
      <c r="F90" s="569"/>
      <c r="G90" s="569"/>
      <c r="H90" s="569"/>
      <c r="I90" s="242"/>
      <c r="J90" s="242"/>
      <c r="K90" s="242"/>
      <c r="L90" s="242"/>
      <c r="M90" s="242"/>
      <c r="N90" s="242"/>
      <c r="AB90" s="183"/>
    </row>
    <row r="91" spans="1:29" s="66" customFormat="1" ht="18.600000000000001" customHeight="1" x14ac:dyDescent="0.35">
      <c r="A91" s="341"/>
      <c r="B91" s="569"/>
      <c r="C91" s="569"/>
      <c r="D91" s="569"/>
      <c r="E91" s="569"/>
      <c r="F91" s="569"/>
      <c r="G91" s="569"/>
      <c r="H91" s="569"/>
      <c r="I91" s="242"/>
      <c r="J91" s="242"/>
      <c r="K91" s="242"/>
      <c r="L91" s="242"/>
      <c r="M91" s="242"/>
      <c r="N91" s="242"/>
      <c r="AB91" s="183"/>
    </row>
    <row r="92" spans="1:29" s="66" customFormat="1" ht="18.600000000000001" customHeight="1" x14ac:dyDescent="0.35">
      <c r="A92" s="341"/>
      <c r="B92" s="569"/>
      <c r="C92" s="569"/>
      <c r="D92" s="569"/>
      <c r="E92" s="569"/>
      <c r="F92" s="569"/>
      <c r="G92" s="569"/>
      <c r="H92" s="569"/>
      <c r="I92" s="242"/>
      <c r="J92" s="242"/>
      <c r="K92" s="242"/>
      <c r="L92" s="242"/>
      <c r="M92" s="242"/>
      <c r="N92" s="242"/>
      <c r="P92" s="170"/>
      <c r="Q92" s="579"/>
      <c r="R92" s="579"/>
      <c r="S92" s="579"/>
      <c r="T92" s="579"/>
      <c r="U92" s="579"/>
      <c r="V92" s="579"/>
      <c r="W92" s="579"/>
    </row>
    <row r="93" spans="1:29" s="66" customFormat="1" ht="18.600000000000001" customHeight="1" x14ac:dyDescent="0.35">
      <c r="A93" s="341"/>
      <c r="B93" s="569"/>
      <c r="C93" s="569"/>
      <c r="D93" s="569"/>
      <c r="E93" s="569"/>
      <c r="F93" s="569"/>
      <c r="G93" s="569"/>
      <c r="H93" s="569"/>
      <c r="I93" s="242"/>
      <c r="J93" s="242"/>
      <c r="K93" s="242"/>
      <c r="L93" s="242"/>
      <c r="M93" s="242"/>
      <c r="N93" s="242"/>
      <c r="P93" s="170"/>
    </row>
    <row r="94" spans="1:29" s="66" customFormat="1" ht="18.600000000000001" customHeight="1" x14ac:dyDescent="0.35">
      <c r="A94" s="341"/>
      <c r="B94" s="569"/>
      <c r="C94" s="569"/>
      <c r="D94" s="569"/>
      <c r="E94" s="569"/>
      <c r="F94" s="569"/>
      <c r="G94" s="569"/>
      <c r="H94" s="569"/>
      <c r="I94" s="242"/>
      <c r="J94" s="242"/>
      <c r="K94" s="242"/>
      <c r="L94" s="242"/>
      <c r="M94" s="242"/>
      <c r="N94" s="242"/>
      <c r="P94" s="170"/>
    </row>
    <row r="95" spans="1:29" s="66" customFormat="1" ht="18.600000000000001" customHeight="1" x14ac:dyDescent="0.35">
      <c r="A95" s="341"/>
      <c r="B95" s="569"/>
      <c r="C95" s="569"/>
      <c r="D95" s="569"/>
      <c r="E95" s="569"/>
      <c r="F95" s="569"/>
      <c r="G95" s="569"/>
      <c r="H95" s="569"/>
      <c r="I95" s="242"/>
      <c r="J95" s="242"/>
      <c r="K95" s="242"/>
      <c r="L95" s="242"/>
      <c r="M95" s="242"/>
      <c r="N95" s="242"/>
      <c r="P95" s="170"/>
    </row>
    <row r="96" spans="1:29" s="66" customFormat="1" ht="18.600000000000001" customHeight="1" x14ac:dyDescent="0.35">
      <c r="A96" s="341"/>
      <c r="B96" s="569"/>
      <c r="C96" s="569"/>
      <c r="D96" s="569"/>
      <c r="E96" s="569"/>
      <c r="F96" s="569"/>
      <c r="G96" s="569"/>
      <c r="H96" s="569"/>
      <c r="I96" s="242"/>
      <c r="J96" s="242"/>
      <c r="K96" s="242"/>
      <c r="L96" s="242"/>
      <c r="M96" s="242"/>
      <c r="N96" s="242"/>
      <c r="P96" s="170"/>
    </row>
    <row r="97" spans="1:16" s="66" customFormat="1" ht="18.600000000000001" customHeight="1" x14ac:dyDescent="0.35">
      <c r="A97" s="341"/>
      <c r="B97" s="569"/>
      <c r="C97" s="569"/>
      <c r="D97" s="569"/>
      <c r="E97" s="569"/>
      <c r="F97" s="569"/>
      <c r="G97" s="569"/>
      <c r="H97" s="569"/>
      <c r="I97" s="242"/>
      <c r="J97" s="242"/>
      <c r="K97" s="242"/>
      <c r="L97" s="242"/>
      <c r="M97" s="242"/>
      <c r="N97" s="242"/>
      <c r="P97" s="170"/>
    </row>
    <row r="98" spans="1:16" s="66" customFormat="1" ht="18.600000000000001" customHeight="1" x14ac:dyDescent="0.35">
      <c r="A98" s="341"/>
      <c r="B98" s="569"/>
      <c r="C98" s="569"/>
      <c r="D98" s="569"/>
      <c r="E98" s="569"/>
      <c r="F98" s="569"/>
      <c r="G98" s="569"/>
      <c r="H98" s="569"/>
      <c r="I98" s="242"/>
      <c r="J98" s="242"/>
      <c r="K98" s="242"/>
      <c r="L98" s="242"/>
      <c r="M98" s="242"/>
      <c r="N98" s="242"/>
      <c r="P98" s="170"/>
    </row>
    <row r="99" spans="1:16" s="66" customFormat="1" ht="18.600000000000001" customHeight="1" x14ac:dyDescent="0.35">
      <c r="A99" s="315"/>
      <c r="B99" s="570"/>
      <c r="C99" s="570"/>
      <c r="D99" s="570"/>
      <c r="E99" s="570"/>
      <c r="F99" s="570"/>
      <c r="G99" s="570"/>
      <c r="H99" s="570"/>
      <c r="I99" s="316"/>
      <c r="J99" s="316"/>
      <c r="K99" s="316"/>
      <c r="L99" s="316"/>
      <c r="M99" s="316"/>
      <c r="N99" s="316"/>
      <c r="P99" s="170"/>
    </row>
    <row r="100" spans="1:16" s="66" customFormat="1" ht="18.600000000000001" customHeight="1" x14ac:dyDescent="0.35">
      <c r="A100" s="341"/>
      <c r="B100" s="569"/>
      <c r="C100" s="569"/>
      <c r="D100" s="569"/>
      <c r="E100" s="569"/>
      <c r="F100" s="569"/>
      <c r="G100" s="569"/>
      <c r="H100" s="569"/>
      <c r="I100" s="242"/>
      <c r="J100" s="242"/>
      <c r="K100" s="242"/>
      <c r="L100" s="242"/>
      <c r="M100" s="242"/>
      <c r="N100" s="242"/>
      <c r="P100" s="170"/>
    </row>
    <row r="101" spans="1:16" s="66" customFormat="1" ht="18.600000000000001" customHeight="1" x14ac:dyDescent="0.35">
      <c r="A101" s="341"/>
      <c r="B101" s="569"/>
      <c r="C101" s="569"/>
      <c r="D101" s="569"/>
      <c r="E101" s="569"/>
      <c r="F101" s="569"/>
      <c r="G101" s="569"/>
      <c r="H101" s="569"/>
      <c r="I101" s="242"/>
      <c r="J101" s="242"/>
      <c r="K101" s="242"/>
      <c r="L101" s="242"/>
      <c r="M101" s="242"/>
      <c r="N101" s="242"/>
      <c r="P101" s="170"/>
    </row>
    <row r="102" spans="1:16" s="66" customFormat="1" ht="18.600000000000001" customHeight="1" x14ac:dyDescent="0.35">
      <c r="A102" s="341"/>
      <c r="B102" s="569"/>
      <c r="C102" s="569"/>
      <c r="D102" s="569"/>
      <c r="E102" s="569"/>
      <c r="F102" s="569"/>
      <c r="G102" s="569"/>
      <c r="H102" s="569"/>
      <c r="I102" s="242"/>
      <c r="J102" s="242"/>
      <c r="K102" s="242"/>
      <c r="L102" s="242"/>
      <c r="M102" s="242"/>
      <c r="N102" s="242"/>
      <c r="P102" s="170"/>
    </row>
    <row r="103" spans="1:16" s="66" customFormat="1" ht="18.600000000000001" customHeight="1" x14ac:dyDescent="0.35">
      <c r="A103" s="341"/>
      <c r="B103" s="569"/>
      <c r="C103" s="569"/>
      <c r="D103" s="569"/>
      <c r="E103" s="569"/>
      <c r="F103" s="569"/>
      <c r="G103" s="569"/>
      <c r="H103" s="569"/>
      <c r="I103" s="242"/>
      <c r="J103" s="242"/>
      <c r="K103" s="242"/>
      <c r="L103" s="242"/>
      <c r="M103" s="242"/>
      <c r="N103" s="242"/>
      <c r="P103" s="170"/>
    </row>
    <row r="104" spans="1:16" s="66" customFormat="1" ht="18.600000000000001" customHeight="1" x14ac:dyDescent="0.35">
      <c r="A104" s="341"/>
      <c r="B104" s="569"/>
      <c r="C104" s="569"/>
      <c r="D104" s="569"/>
      <c r="E104" s="569"/>
      <c r="F104" s="569"/>
      <c r="G104" s="569"/>
      <c r="H104" s="569"/>
      <c r="I104" s="242"/>
      <c r="J104" s="242"/>
      <c r="K104" s="242"/>
      <c r="L104" s="242"/>
      <c r="M104" s="242"/>
      <c r="N104" s="242"/>
      <c r="P104" s="170"/>
    </row>
    <row r="105" spans="1:16" s="66" customFormat="1" ht="18.600000000000001" customHeight="1" x14ac:dyDescent="0.35">
      <c r="A105" s="341"/>
      <c r="B105" s="569"/>
      <c r="C105" s="569"/>
      <c r="D105" s="569"/>
      <c r="E105" s="569"/>
      <c r="F105" s="569"/>
      <c r="G105" s="569"/>
      <c r="H105" s="569"/>
      <c r="I105" s="242"/>
      <c r="J105" s="242"/>
      <c r="K105" s="242"/>
      <c r="L105" s="242"/>
      <c r="M105" s="242"/>
      <c r="N105" s="242"/>
      <c r="P105" s="170"/>
    </row>
    <row r="106" spans="1:16" s="66" customFormat="1" ht="18.600000000000001" customHeight="1" x14ac:dyDescent="0.35">
      <c r="A106" s="341"/>
      <c r="B106" s="569"/>
      <c r="C106" s="569"/>
      <c r="D106" s="569"/>
      <c r="E106" s="569"/>
      <c r="F106" s="569"/>
      <c r="G106" s="569"/>
      <c r="H106" s="569"/>
      <c r="I106" s="242"/>
      <c r="J106" s="242"/>
      <c r="K106" s="242"/>
      <c r="L106" s="242"/>
      <c r="M106" s="242"/>
      <c r="N106" s="242"/>
      <c r="P106" s="170"/>
    </row>
    <row r="107" spans="1:16" s="66" customFormat="1" ht="18.600000000000001" customHeight="1" x14ac:dyDescent="0.35">
      <c r="A107" s="341"/>
      <c r="B107" s="569"/>
      <c r="C107" s="569"/>
      <c r="D107" s="569"/>
      <c r="E107" s="569"/>
      <c r="F107" s="569"/>
      <c r="G107" s="569"/>
      <c r="H107" s="569"/>
      <c r="I107" s="242"/>
      <c r="J107" s="242"/>
      <c r="K107" s="242"/>
      <c r="L107" s="242"/>
      <c r="M107" s="242"/>
      <c r="N107" s="242"/>
      <c r="P107" s="170"/>
    </row>
    <row r="108" spans="1:16" s="66" customFormat="1" ht="18.600000000000001" customHeight="1" x14ac:dyDescent="0.35">
      <c r="A108" s="341"/>
      <c r="B108" s="569"/>
      <c r="C108" s="569"/>
      <c r="D108" s="569"/>
      <c r="E108" s="569"/>
      <c r="F108" s="569"/>
      <c r="G108" s="569"/>
      <c r="H108" s="569"/>
      <c r="I108" s="242"/>
      <c r="J108" s="242"/>
      <c r="K108" s="242"/>
      <c r="L108" s="242"/>
      <c r="M108" s="242"/>
      <c r="N108" s="242"/>
      <c r="P108" s="170"/>
    </row>
    <row r="109" spans="1:16" s="66" customFormat="1" ht="18.600000000000001" customHeight="1" x14ac:dyDescent="0.35">
      <c r="A109" s="341"/>
      <c r="B109" s="569"/>
      <c r="C109" s="569"/>
      <c r="D109" s="569"/>
      <c r="E109" s="569"/>
      <c r="F109" s="569"/>
      <c r="G109" s="569"/>
      <c r="H109" s="569"/>
      <c r="I109" s="242"/>
      <c r="J109" s="242"/>
      <c r="K109" s="242"/>
      <c r="L109" s="242"/>
      <c r="M109" s="242"/>
      <c r="N109" s="242"/>
      <c r="P109" s="170"/>
    </row>
    <row r="110" spans="1:16" s="66" customFormat="1" ht="18.600000000000001" customHeight="1" x14ac:dyDescent="0.35">
      <c r="A110" s="341"/>
      <c r="B110" s="569"/>
      <c r="C110" s="569"/>
      <c r="D110" s="569"/>
      <c r="E110" s="569"/>
      <c r="F110" s="569"/>
      <c r="G110" s="569"/>
      <c r="H110" s="569"/>
      <c r="I110" s="242"/>
      <c r="J110" s="242"/>
      <c r="K110" s="242"/>
      <c r="L110" s="242"/>
      <c r="M110" s="242"/>
      <c r="N110" s="242"/>
      <c r="P110" s="170"/>
    </row>
    <row r="111" spans="1:16" s="66" customFormat="1" ht="18.600000000000001" customHeight="1" x14ac:dyDescent="0.35">
      <c r="A111" s="341"/>
      <c r="B111" s="569"/>
      <c r="C111" s="569"/>
      <c r="D111" s="569"/>
      <c r="E111" s="569"/>
      <c r="F111" s="569"/>
      <c r="G111" s="569"/>
      <c r="H111" s="569"/>
      <c r="I111" s="242"/>
      <c r="J111" s="242"/>
      <c r="K111" s="242"/>
      <c r="L111" s="242"/>
      <c r="M111" s="242"/>
      <c r="N111" s="242"/>
      <c r="P111" s="170"/>
    </row>
    <row r="112" spans="1:16" s="66" customFormat="1" ht="18.600000000000001" customHeight="1" x14ac:dyDescent="0.35">
      <c r="A112" s="341"/>
      <c r="B112" s="569"/>
      <c r="C112" s="569"/>
      <c r="D112" s="569"/>
      <c r="E112" s="569"/>
      <c r="F112" s="569"/>
      <c r="G112" s="569"/>
      <c r="H112" s="569"/>
      <c r="I112" s="242"/>
      <c r="J112" s="242"/>
      <c r="K112" s="242"/>
      <c r="L112" s="242"/>
      <c r="M112" s="242"/>
      <c r="N112" s="242"/>
      <c r="P112" s="170"/>
    </row>
    <row r="113" spans="1:16" s="66" customFormat="1" ht="18.600000000000001" customHeight="1" x14ac:dyDescent="0.35">
      <c r="A113" s="341"/>
      <c r="B113" s="569"/>
      <c r="C113" s="569"/>
      <c r="D113" s="569"/>
      <c r="E113" s="569"/>
      <c r="F113" s="569"/>
      <c r="G113" s="569"/>
      <c r="H113" s="569"/>
      <c r="I113" s="242"/>
      <c r="J113" s="242"/>
      <c r="K113" s="242"/>
      <c r="L113" s="242"/>
      <c r="M113" s="242"/>
      <c r="N113" s="242"/>
      <c r="P113" s="170"/>
    </row>
    <row r="114" spans="1:16" s="66" customFormat="1" ht="18.600000000000001" customHeight="1" x14ac:dyDescent="0.35">
      <c r="A114" s="341"/>
      <c r="B114" s="569"/>
      <c r="C114" s="569"/>
      <c r="D114" s="569"/>
      <c r="E114" s="569"/>
      <c r="F114" s="569"/>
      <c r="G114" s="569"/>
      <c r="H114" s="569"/>
      <c r="I114" s="242"/>
      <c r="J114" s="242"/>
      <c r="K114" s="242"/>
      <c r="L114" s="242"/>
      <c r="M114" s="242"/>
      <c r="N114" s="242"/>
      <c r="P114" s="170"/>
    </row>
    <row r="115" spans="1:16" s="66" customFormat="1" ht="18.600000000000001" customHeight="1" x14ac:dyDescent="0.35">
      <c r="A115" s="170"/>
      <c r="P115" s="170"/>
    </row>
    <row r="116" spans="1:16" s="66" customFormat="1" ht="18.600000000000001" customHeight="1" x14ac:dyDescent="0.35">
      <c r="A116" s="170"/>
      <c r="P116" s="170"/>
    </row>
    <row r="117" spans="1:16" s="66" customFormat="1" ht="18.600000000000001" customHeight="1" x14ac:dyDescent="0.35">
      <c r="A117" s="170"/>
      <c r="P117" s="170"/>
    </row>
    <row r="118" spans="1:16" s="66" customFormat="1" ht="18.600000000000001" customHeight="1" x14ac:dyDescent="0.35">
      <c r="A118" s="170"/>
      <c r="P118" s="170"/>
    </row>
    <row r="119" spans="1:16" s="66" customFormat="1" ht="18.600000000000001" customHeight="1" x14ac:dyDescent="0.35">
      <c r="A119" s="170"/>
      <c r="P119" s="170"/>
    </row>
    <row r="120" spans="1:16" s="66" customFormat="1" ht="18.600000000000001" customHeight="1" x14ac:dyDescent="0.35">
      <c r="A120" s="170"/>
      <c r="P120" s="170"/>
    </row>
    <row r="121" spans="1:16" s="66" customFormat="1" ht="18.600000000000001" customHeight="1" x14ac:dyDescent="0.35">
      <c r="A121" s="170"/>
      <c r="P121" s="170"/>
    </row>
    <row r="122" spans="1:16" s="66" customFormat="1" ht="18.600000000000001" customHeight="1" x14ac:dyDescent="0.35">
      <c r="A122" s="170"/>
      <c r="P122" s="170"/>
    </row>
    <row r="123" spans="1:16" s="66" customFormat="1" ht="18.600000000000001" customHeight="1" x14ac:dyDescent="0.35">
      <c r="A123" s="170"/>
      <c r="P123" s="170"/>
    </row>
    <row r="124" spans="1:16" s="66" customFormat="1" ht="18.600000000000001" customHeight="1" x14ac:dyDescent="0.35">
      <c r="A124" s="170"/>
      <c r="P124" s="170"/>
    </row>
    <row r="125" spans="1:16" s="66" customFormat="1" ht="18.600000000000001" customHeight="1" x14ac:dyDescent="0.35">
      <c r="A125" s="170"/>
      <c r="P125" s="170"/>
    </row>
    <row r="126" spans="1:16" s="66" customFormat="1" ht="18.600000000000001" customHeight="1" x14ac:dyDescent="0.35">
      <c r="A126" s="170"/>
      <c r="P126" s="170"/>
    </row>
    <row r="127" spans="1:16" s="66" customFormat="1" ht="18.600000000000001" customHeight="1" x14ac:dyDescent="0.35">
      <c r="A127" s="170"/>
      <c r="P127" s="170"/>
    </row>
    <row r="128" spans="1:16" s="66" customFormat="1" ht="18.600000000000001" customHeight="1" x14ac:dyDescent="0.35">
      <c r="A128" s="170"/>
      <c r="P128" s="170"/>
    </row>
    <row r="129" spans="1:16" s="66" customFormat="1" ht="18.600000000000001" customHeight="1" x14ac:dyDescent="0.35">
      <c r="A129" s="170"/>
      <c r="P129" s="170"/>
    </row>
    <row r="130" spans="1:16" s="66" customFormat="1" ht="18.600000000000001" customHeight="1" x14ac:dyDescent="0.35">
      <c r="A130" s="170"/>
      <c r="P130" s="170"/>
    </row>
    <row r="131" spans="1:16" s="66" customFormat="1" ht="18.600000000000001" customHeight="1" x14ac:dyDescent="0.35">
      <c r="A131" s="170"/>
      <c r="P131" s="170"/>
    </row>
    <row r="132" spans="1:16" s="66" customFormat="1" ht="18.600000000000001" customHeight="1" x14ac:dyDescent="0.35">
      <c r="A132" s="170"/>
      <c r="P132" s="170"/>
    </row>
    <row r="133" spans="1:16" s="66" customFormat="1" ht="18.600000000000001" customHeight="1" x14ac:dyDescent="0.35">
      <c r="A133" s="170"/>
      <c r="P133" s="170"/>
    </row>
    <row r="134" spans="1:16" s="66" customFormat="1" ht="18.600000000000001" customHeight="1" x14ac:dyDescent="0.35">
      <c r="A134" s="170"/>
      <c r="P134" s="170"/>
    </row>
    <row r="135" spans="1:16" s="66" customFormat="1" ht="18.600000000000001" customHeight="1" x14ac:dyDescent="0.35">
      <c r="A135" s="170"/>
      <c r="P135" s="170"/>
    </row>
    <row r="136" spans="1:16" s="66" customFormat="1" ht="18.600000000000001" customHeight="1" x14ac:dyDescent="0.35">
      <c r="A136" s="170"/>
      <c r="P136" s="170"/>
    </row>
    <row r="137" spans="1:16" s="66" customFormat="1" ht="18.600000000000001" customHeight="1" x14ac:dyDescent="0.35">
      <c r="A137" s="170"/>
      <c r="P137" s="170"/>
    </row>
    <row r="138" spans="1:16" s="66" customFormat="1" ht="18.600000000000001" customHeight="1" x14ac:dyDescent="0.35">
      <c r="A138" s="170"/>
      <c r="P138" s="170"/>
    </row>
    <row r="139" spans="1:16" s="66" customFormat="1" ht="18.600000000000001" customHeight="1" x14ac:dyDescent="0.35">
      <c r="A139" s="170"/>
      <c r="P139" s="170"/>
    </row>
    <row r="140" spans="1:16" s="66" customFormat="1" ht="18.600000000000001" customHeight="1" x14ac:dyDescent="0.35">
      <c r="A140" s="170"/>
      <c r="P140" s="170"/>
    </row>
    <row r="141" spans="1:16" s="66" customFormat="1" ht="18.600000000000001" customHeight="1" x14ac:dyDescent="0.35">
      <c r="A141" s="170"/>
      <c r="P141" s="170"/>
    </row>
    <row r="142" spans="1:16" s="66" customFormat="1" ht="18.600000000000001" customHeight="1" x14ac:dyDescent="0.35">
      <c r="A142" s="170"/>
      <c r="P142" s="170"/>
    </row>
    <row r="143" spans="1:16" s="66" customFormat="1" ht="18.600000000000001" customHeight="1" x14ac:dyDescent="0.35">
      <c r="A143" s="170"/>
      <c r="P143" s="170"/>
    </row>
    <row r="144" spans="1:16" s="66" customFormat="1" ht="18.600000000000001" customHeight="1" x14ac:dyDescent="0.35">
      <c r="A144" s="170"/>
      <c r="P144" s="170"/>
    </row>
    <row r="145" spans="1:16" s="66" customFormat="1" ht="18.600000000000001" customHeight="1" x14ac:dyDescent="0.35">
      <c r="A145" s="170"/>
      <c r="P145" s="170"/>
    </row>
    <row r="146" spans="1:16" s="66" customFormat="1" ht="18.600000000000001" customHeight="1" x14ac:dyDescent="0.35">
      <c r="A146" s="170"/>
      <c r="P146" s="170"/>
    </row>
    <row r="147" spans="1:16" s="66" customFormat="1" ht="18.600000000000001" customHeight="1" x14ac:dyDescent="0.35">
      <c r="A147" s="170"/>
      <c r="P147" s="170"/>
    </row>
    <row r="148" spans="1:16" s="66" customFormat="1" ht="18.600000000000001" customHeight="1" x14ac:dyDescent="0.35">
      <c r="A148" s="170"/>
      <c r="P148" s="170"/>
    </row>
    <row r="149" spans="1:16" s="66" customFormat="1" ht="18.600000000000001" customHeight="1" x14ac:dyDescent="0.35">
      <c r="A149" s="170"/>
      <c r="P149" s="170"/>
    </row>
    <row r="150" spans="1:16" s="66" customFormat="1" ht="18.600000000000001" customHeight="1" x14ac:dyDescent="0.35">
      <c r="A150" s="170"/>
      <c r="P150" s="170"/>
    </row>
    <row r="151" spans="1:16" s="66" customFormat="1" ht="18.600000000000001" customHeight="1" x14ac:dyDescent="0.35">
      <c r="A151" s="170"/>
      <c r="P151" s="170"/>
    </row>
    <row r="152" spans="1:16" s="66" customFormat="1" ht="18.600000000000001" customHeight="1" x14ac:dyDescent="0.35">
      <c r="A152" s="170"/>
      <c r="P152" s="170"/>
    </row>
    <row r="153" spans="1:16" s="66" customFormat="1" ht="18.600000000000001" customHeight="1" x14ac:dyDescent="0.35">
      <c r="A153" s="170"/>
      <c r="P153" s="170"/>
    </row>
    <row r="154" spans="1:16" s="66" customFormat="1" ht="18.600000000000001" customHeight="1" x14ac:dyDescent="0.35">
      <c r="A154" s="170"/>
      <c r="P154" s="170"/>
    </row>
    <row r="155" spans="1:16" s="66" customFormat="1" ht="18.600000000000001" customHeight="1" x14ac:dyDescent="0.35">
      <c r="A155" s="170"/>
      <c r="P155" s="170"/>
    </row>
    <row r="156" spans="1:16" s="66" customFormat="1" ht="18.600000000000001" customHeight="1" x14ac:dyDescent="0.35">
      <c r="A156" s="170"/>
      <c r="P156" s="170"/>
    </row>
    <row r="157" spans="1:16" s="66" customFormat="1" ht="18.600000000000001" customHeight="1" x14ac:dyDescent="0.35">
      <c r="A157" s="170"/>
      <c r="P157" s="170"/>
    </row>
    <row r="158" spans="1:16" s="66" customFormat="1" ht="18.600000000000001" customHeight="1" x14ac:dyDescent="0.35">
      <c r="A158" s="170"/>
      <c r="P158" s="170"/>
    </row>
    <row r="159" spans="1:16" s="66" customFormat="1" ht="18.600000000000001" customHeight="1" x14ac:dyDescent="0.35">
      <c r="A159" s="170"/>
      <c r="P159" s="170"/>
    </row>
    <row r="160" spans="1:16" s="66" customFormat="1" ht="18.600000000000001" customHeight="1" x14ac:dyDescent="0.35">
      <c r="A160" s="170"/>
      <c r="P160" s="170"/>
    </row>
    <row r="161" spans="1:16" s="66" customFormat="1" ht="18.600000000000001" customHeight="1" x14ac:dyDescent="0.35">
      <c r="A161" s="170"/>
      <c r="P161" s="170"/>
    </row>
    <row r="162" spans="1:16" s="66" customFormat="1" ht="18.600000000000001" customHeight="1" x14ac:dyDescent="0.35">
      <c r="A162" s="170"/>
      <c r="P162" s="170"/>
    </row>
    <row r="163" spans="1:16" s="66" customFormat="1" ht="18.600000000000001" customHeight="1" x14ac:dyDescent="0.35">
      <c r="A163" s="170"/>
      <c r="P163" s="170"/>
    </row>
    <row r="164" spans="1:16" s="66" customFormat="1" ht="18.600000000000001" customHeight="1" x14ac:dyDescent="0.35">
      <c r="A164" s="170"/>
      <c r="P164" s="170"/>
    </row>
    <row r="165" spans="1:16" s="66" customFormat="1" ht="18.600000000000001" customHeight="1" x14ac:dyDescent="0.35">
      <c r="A165" s="170"/>
      <c r="P165" s="170"/>
    </row>
    <row r="166" spans="1:16" s="66" customFormat="1" ht="18.600000000000001" customHeight="1" x14ac:dyDescent="0.35">
      <c r="A166" s="170"/>
      <c r="P166" s="170"/>
    </row>
    <row r="167" spans="1:16" s="66" customFormat="1" ht="18.600000000000001" customHeight="1" x14ac:dyDescent="0.35">
      <c r="A167" s="170"/>
      <c r="P167" s="170"/>
    </row>
    <row r="168" spans="1:16" s="66" customFormat="1" ht="18.600000000000001" customHeight="1" x14ac:dyDescent="0.35">
      <c r="A168" s="170"/>
      <c r="P168" s="170"/>
    </row>
    <row r="169" spans="1:16" s="66" customFormat="1" ht="18.600000000000001" customHeight="1" x14ac:dyDescent="0.35">
      <c r="A169" s="170"/>
      <c r="P169" s="170"/>
    </row>
    <row r="170" spans="1:16" s="66" customFormat="1" ht="18.600000000000001" customHeight="1" x14ac:dyDescent="0.35">
      <c r="A170" s="170"/>
      <c r="P170" s="170"/>
    </row>
    <row r="171" spans="1:16" s="66" customFormat="1" ht="18.600000000000001" customHeight="1" x14ac:dyDescent="0.35">
      <c r="A171" s="170"/>
      <c r="P171" s="170"/>
    </row>
    <row r="172" spans="1:16" s="66" customFormat="1" ht="18.600000000000001" customHeight="1" x14ac:dyDescent="0.35">
      <c r="A172" s="170"/>
      <c r="P172" s="170"/>
    </row>
    <row r="173" spans="1:16" s="66" customFormat="1" ht="18.600000000000001" customHeight="1" x14ac:dyDescent="0.35">
      <c r="A173" s="170"/>
      <c r="P173" s="170"/>
    </row>
    <row r="174" spans="1:16" s="66" customFormat="1" ht="18.600000000000001" customHeight="1" x14ac:dyDescent="0.35">
      <c r="A174" s="170"/>
      <c r="P174" s="170"/>
    </row>
    <row r="175" spans="1:16" s="66" customFormat="1" ht="18.600000000000001" customHeight="1" x14ac:dyDescent="0.35">
      <c r="A175" s="170"/>
      <c r="P175" s="170"/>
    </row>
    <row r="176" spans="1:16" s="66" customFormat="1" ht="18.600000000000001" customHeight="1" x14ac:dyDescent="0.35">
      <c r="A176" s="170"/>
      <c r="P176" s="170"/>
    </row>
    <row r="177" spans="1:16" s="66" customFormat="1" ht="18.600000000000001" customHeight="1" x14ac:dyDescent="0.35">
      <c r="A177" s="170"/>
      <c r="P177" s="170"/>
    </row>
    <row r="178" spans="1:16" s="66" customFormat="1" ht="18.600000000000001" customHeight="1" x14ac:dyDescent="0.35">
      <c r="A178" s="170"/>
      <c r="P178" s="170"/>
    </row>
    <row r="179" spans="1:16" s="66" customFormat="1" ht="18.600000000000001" customHeight="1" x14ac:dyDescent="0.35">
      <c r="A179" s="170"/>
      <c r="P179" s="170"/>
    </row>
    <row r="180" spans="1:16" s="66" customFormat="1" ht="18.600000000000001" customHeight="1" x14ac:dyDescent="0.35">
      <c r="A180" s="170"/>
      <c r="P180" s="170"/>
    </row>
    <row r="181" spans="1:16" s="66" customFormat="1" ht="18.600000000000001" customHeight="1" x14ac:dyDescent="0.35">
      <c r="A181" s="170"/>
      <c r="P181" s="170"/>
    </row>
    <row r="182" spans="1:16" s="66" customFormat="1" ht="18.600000000000001" customHeight="1" x14ac:dyDescent="0.35">
      <c r="A182" s="170"/>
      <c r="P182" s="170"/>
    </row>
    <row r="183" spans="1:16" s="66" customFormat="1" ht="18.600000000000001" customHeight="1" x14ac:dyDescent="0.35">
      <c r="A183" s="170"/>
      <c r="P183" s="170"/>
    </row>
    <row r="184" spans="1:16" s="66" customFormat="1" ht="18.600000000000001" customHeight="1" x14ac:dyDescent="0.35">
      <c r="A184" s="170"/>
      <c r="P184" s="170"/>
    </row>
    <row r="185" spans="1:16" s="66" customFormat="1" ht="18.600000000000001" customHeight="1" x14ac:dyDescent="0.35">
      <c r="A185" s="170"/>
      <c r="P185" s="170"/>
    </row>
    <row r="186" spans="1:16" s="66" customFormat="1" ht="18.600000000000001" customHeight="1" x14ac:dyDescent="0.35">
      <c r="A186" s="170"/>
      <c r="P186" s="170"/>
    </row>
    <row r="187" spans="1:16" s="66" customFormat="1" ht="18.600000000000001" customHeight="1" x14ac:dyDescent="0.35">
      <c r="A187" s="170"/>
      <c r="P187" s="170"/>
    </row>
    <row r="188" spans="1:16" s="66" customFormat="1" ht="18.600000000000001" customHeight="1" x14ac:dyDescent="0.35">
      <c r="A188" s="170"/>
      <c r="P188" s="170"/>
    </row>
    <row r="189" spans="1:16" s="66" customFormat="1" ht="18.600000000000001" customHeight="1" x14ac:dyDescent="0.35">
      <c r="A189" s="170"/>
      <c r="P189" s="170"/>
    </row>
    <row r="190" spans="1:16" s="66" customFormat="1" ht="18.600000000000001" customHeight="1" x14ac:dyDescent="0.35">
      <c r="A190" s="170"/>
      <c r="P190" s="170"/>
    </row>
    <row r="191" spans="1:16" s="66" customFormat="1" ht="18.600000000000001" customHeight="1" x14ac:dyDescent="0.35">
      <c r="A191" s="170"/>
      <c r="P191" s="170"/>
    </row>
    <row r="192" spans="1:16" s="66" customFormat="1" ht="18.600000000000001" customHeight="1" x14ac:dyDescent="0.35">
      <c r="A192" s="170"/>
      <c r="P192" s="170"/>
    </row>
    <row r="193" spans="1:16" s="66" customFormat="1" ht="18.600000000000001" customHeight="1" x14ac:dyDescent="0.35">
      <c r="A193" s="170"/>
      <c r="P193" s="170"/>
    </row>
    <row r="194" spans="1:16" s="66" customFormat="1" ht="18.600000000000001" customHeight="1" x14ac:dyDescent="0.35">
      <c r="A194" s="170"/>
      <c r="P194" s="170"/>
    </row>
    <row r="195" spans="1:16" s="66" customFormat="1" ht="18.600000000000001" customHeight="1" x14ac:dyDescent="0.35">
      <c r="A195" s="170"/>
      <c r="P195" s="170"/>
    </row>
    <row r="196" spans="1:16" s="66" customFormat="1" ht="18.600000000000001" customHeight="1" x14ac:dyDescent="0.35">
      <c r="A196" s="170"/>
      <c r="P196" s="170"/>
    </row>
    <row r="197" spans="1:16" s="66" customFormat="1" ht="18.600000000000001" customHeight="1" x14ac:dyDescent="0.35">
      <c r="A197" s="170"/>
      <c r="P197" s="170"/>
    </row>
    <row r="198" spans="1:16" s="66" customFormat="1" ht="18.600000000000001" customHeight="1" x14ac:dyDescent="0.35">
      <c r="A198" s="170"/>
      <c r="P198" s="170"/>
    </row>
    <row r="199" spans="1:16" s="66" customFormat="1" ht="18.600000000000001" customHeight="1" x14ac:dyDescent="0.35">
      <c r="A199" s="170"/>
      <c r="P199" s="170"/>
    </row>
    <row r="200" spans="1:16" s="66" customFormat="1" ht="18.600000000000001" customHeight="1" x14ac:dyDescent="0.35">
      <c r="A200" s="170"/>
      <c r="P200" s="170"/>
    </row>
    <row r="201" spans="1:16" s="66" customFormat="1" ht="18.600000000000001" customHeight="1" x14ac:dyDescent="0.35">
      <c r="A201" s="170"/>
      <c r="P201" s="170"/>
    </row>
    <row r="202" spans="1:16" s="66" customFormat="1" ht="18.600000000000001" customHeight="1" x14ac:dyDescent="0.35">
      <c r="A202" s="170"/>
      <c r="P202" s="170"/>
    </row>
    <row r="203" spans="1:16" s="66" customFormat="1" ht="18.600000000000001" customHeight="1" x14ac:dyDescent="0.35">
      <c r="A203" s="170"/>
      <c r="P203" s="170"/>
    </row>
    <row r="204" spans="1:16" s="66" customFormat="1" ht="18.600000000000001" customHeight="1" x14ac:dyDescent="0.35">
      <c r="A204" s="170"/>
      <c r="P204" s="170"/>
    </row>
    <row r="205" spans="1:16" s="66" customFormat="1" ht="18.600000000000001" customHeight="1" x14ac:dyDescent="0.35">
      <c r="A205" s="170"/>
      <c r="P205" s="170"/>
    </row>
    <row r="206" spans="1:16" s="66" customFormat="1" ht="18.600000000000001" customHeight="1" x14ac:dyDescent="0.35">
      <c r="A206" s="170"/>
      <c r="P206" s="170"/>
    </row>
    <row r="207" spans="1:16" s="66" customFormat="1" ht="18.600000000000001" customHeight="1" x14ac:dyDescent="0.35">
      <c r="A207" s="170"/>
      <c r="P207" s="170"/>
    </row>
    <row r="208" spans="1:16" s="66" customFormat="1" ht="18.600000000000001" customHeight="1" x14ac:dyDescent="0.35">
      <c r="A208" s="170"/>
      <c r="P208" s="170"/>
    </row>
    <row r="209" spans="1:16" s="66" customFormat="1" ht="18.600000000000001" customHeight="1" x14ac:dyDescent="0.35">
      <c r="A209" s="170"/>
      <c r="P209" s="170"/>
    </row>
    <row r="210" spans="1:16" s="66" customFormat="1" ht="18.600000000000001" customHeight="1" x14ac:dyDescent="0.35">
      <c r="A210" s="170"/>
      <c r="P210" s="170"/>
    </row>
    <row r="211" spans="1:16" s="66" customFormat="1" ht="18.600000000000001" customHeight="1" x14ac:dyDescent="0.35">
      <c r="A211" s="170"/>
      <c r="P211" s="170"/>
    </row>
    <row r="212" spans="1:16" s="66" customFormat="1" ht="18.600000000000001" customHeight="1" x14ac:dyDescent="0.35">
      <c r="A212" s="170"/>
      <c r="P212" s="170"/>
    </row>
    <row r="213" spans="1:16" s="66" customFormat="1" ht="18.600000000000001" customHeight="1" x14ac:dyDescent="0.35">
      <c r="A213" s="170"/>
      <c r="P213" s="170"/>
    </row>
    <row r="214" spans="1:16" s="66" customFormat="1" ht="18.600000000000001" customHeight="1" x14ac:dyDescent="0.35">
      <c r="A214" s="170"/>
      <c r="P214" s="170"/>
    </row>
    <row r="215" spans="1:16" s="66" customFormat="1" ht="18.600000000000001" customHeight="1" x14ac:dyDescent="0.35">
      <c r="A215" s="170"/>
      <c r="P215" s="170"/>
    </row>
    <row r="216" spans="1:16" s="66" customFormat="1" ht="18.600000000000001" customHeight="1" x14ac:dyDescent="0.35">
      <c r="A216" s="170"/>
      <c r="P216" s="170"/>
    </row>
    <row r="217" spans="1:16" s="66" customFormat="1" ht="18.600000000000001" customHeight="1" x14ac:dyDescent="0.35">
      <c r="A217" s="170"/>
      <c r="P217" s="170"/>
    </row>
    <row r="218" spans="1:16" s="66" customFormat="1" ht="18.600000000000001" customHeight="1" x14ac:dyDescent="0.35">
      <c r="A218" s="170"/>
      <c r="P218" s="170"/>
    </row>
    <row r="219" spans="1:16" s="66" customFormat="1" ht="18.600000000000001" customHeight="1" x14ac:dyDescent="0.35">
      <c r="A219" s="170"/>
      <c r="P219" s="170"/>
    </row>
    <row r="220" spans="1:16" s="66" customFormat="1" ht="18.600000000000001" customHeight="1" x14ac:dyDescent="0.35">
      <c r="A220" s="170"/>
      <c r="P220" s="170"/>
    </row>
    <row r="221" spans="1:16" s="66" customFormat="1" ht="18.600000000000001" customHeight="1" x14ac:dyDescent="0.35">
      <c r="A221" s="170"/>
      <c r="P221" s="170"/>
    </row>
    <row r="222" spans="1:16" s="66" customFormat="1" ht="18.600000000000001" customHeight="1" x14ac:dyDescent="0.35">
      <c r="A222" s="170"/>
      <c r="P222" s="170"/>
    </row>
    <row r="223" spans="1:16" s="66" customFormat="1" ht="18.600000000000001" customHeight="1" x14ac:dyDescent="0.35">
      <c r="A223" s="170"/>
      <c r="P223" s="170"/>
    </row>
    <row r="224" spans="1:16" s="66" customFormat="1" ht="18.600000000000001" customHeight="1" x14ac:dyDescent="0.35">
      <c r="A224" s="170"/>
      <c r="P224" s="170"/>
    </row>
    <row r="225" spans="1:16" s="66" customFormat="1" ht="18.600000000000001" customHeight="1" x14ac:dyDescent="0.35">
      <c r="A225" s="170"/>
      <c r="P225" s="170"/>
    </row>
    <row r="226" spans="1:16" s="66" customFormat="1" ht="18.600000000000001" customHeight="1" x14ac:dyDescent="0.35">
      <c r="A226" s="170"/>
      <c r="P226" s="170"/>
    </row>
    <row r="227" spans="1:16" s="66" customFormat="1" ht="18.600000000000001" customHeight="1" x14ac:dyDescent="0.35">
      <c r="A227" s="170"/>
      <c r="P227" s="170"/>
    </row>
    <row r="228" spans="1:16" s="66" customFormat="1" ht="18.600000000000001" customHeight="1" x14ac:dyDescent="0.35">
      <c r="A228" s="170"/>
      <c r="P228" s="170"/>
    </row>
    <row r="229" spans="1:16" s="66" customFormat="1" ht="18.600000000000001" customHeight="1" x14ac:dyDescent="0.35">
      <c r="A229" s="170"/>
      <c r="P229" s="170"/>
    </row>
    <row r="230" spans="1:16" s="66" customFormat="1" ht="18.600000000000001" customHeight="1" x14ac:dyDescent="0.35">
      <c r="A230" s="170"/>
      <c r="P230" s="170"/>
    </row>
    <row r="231" spans="1:16" s="66" customFormat="1" ht="18.600000000000001" customHeight="1" x14ac:dyDescent="0.35">
      <c r="A231" s="170"/>
      <c r="P231" s="170"/>
    </row>
    <row r="232" spans="1:16" s="66" customFormat="1" ht="18.600000000000001" customHeight="1" x14ac:dyDescent="0.35">
      <c r="A232" s="170"/>
      <c r="P232" s="170"/>
    </row>
    <row r="233" spans="1:16" s="66" customFormat="1" ht="18.600000000000001" customHeight="1" x14ac:dyDescent="0.35">
      <c r="A233" s="170"/>
      <c r="P233" s="170"/>
    </row>
    <row r="234" spans="1:16" s="66" customFormat="1" ht="18.600000000000001" customHeight="1" x14ac:dyDescent="0.35">
      <c r="A234" s="170"/>
      <c r="P234" s="170"/>
    </row>
    <row r="235" spans="1:16" s="66" customFormat="1" ht="18.600000000000001" customHeight="1" x14ac:dyDescent="0.35">
      <c r="A235" s="170"/>
      <c r="P235" s="170"/>
    </row>
    <row r="236" spans="1:16" s="66" customFormat="1" ht="18.600000000000001" customHeight="1" x14ac:dyDescent="0.35">
      <c r="A236" s="170"/>
      <c r="P236" s="170"/>
    </row>
    <row r="237" spans="1:16" s="66" customFormat="1" ht="18.600000000000001" customHeight="1" x14ac:dyDescent="0.35">
      <c r="A237" s="170"/>
      <c r="P237" s="170"/>
    </row>
    <row r="238" spans="1:16" s="66" customFormat="1" ht="18.600000000000001" customHeight="1" x14ac:dyDescent="0.35">
      <c r="A238" s="170"/>
      <c r="P238" s="170"/>
    </row>
    <row r="239" spans="1:16" s="66" customFormat="1" ht="18.600000000000001" customHeight="1" x14ac:dyDescent="0.35">
      <c r="A239" s="170"/>
      <c r="P239" s="170"/>
    </row>
    <row r="240" spans="1:16" s="66" customFormat="1" ht="18.600000000000001" customHeight="1" x14ac:dyDescent="0.35">
      <c r="A240" s="170"/>
      <c r="P240" s="170"/>
    </row>
    <row r="241" spans="1:16" s="66" customFormat="1" ht="18.600000000000001" customHeight="1" x14ac:dyDescent="0.35">
      <c r="A241" s="170"/>
      <c r="P241" s="170"/>
    </row>
    <row r="242" spans="1:16" s="66" customFormat="1" ht="18.600000000000001" customHeight="1" x14ac:dyDescent="0.35">
      <c r="A242" s="170"/>
      <c r="P242" s="170"/>
    </row>
    <row r="243" spans="1:16" s="66" customFormat="1" ht="18.600000000000001" customHeight="1" x14ac:dyDescent="0.35">
      <c r="A243" s="170"/>
      <c r="P243" s="170"/>
    </row>
    <row r="244" spans="1:16" s="66" customFormat="1" ht="18.600000000000001" customHeight="1" x14ac:dyDescent="0.35">
      <c r="A244" s="170"/>
      <c r="P244" s="170"/>
    </row>
    <row r="245" spans="1:16" s="66" customFormat="1" ht="18.600000000000001" customHeight="1" x14ac:dyDescent="0.35">
      <c r="A245" s="170"/>
      <c r="P245" s="170"/>
    </row>
    <row r="246" spans="1:16" s="66" customFormat="1" ht="18.600000000000001" customHeight="1" x14ac:dyDescent="0.35">
      <c r="A246" s="170"/>
      <c r="P246" s="170"/>
    </row>
  </sheetData>
  <sheetProtection selectLockedCells="1"/>
  <mergeCells count="145">
    <mergeCell ref="B111:H111"/>
    <mergeCell ref="B112:H112"/>
    <mergeCell ref="B113:H113"/>
    <mergeCell ref="B114:H114"/>
    <mergeCell ref="I1:K1"/>
    <mergeCell ref="L1:N1"/>
    <mergeCell ref="I58:K58"/>
    <mergeCell ref="L58:N58"/>
    <mergeCell ref="B105:H105"/>
    <mergeCell ref="B106:H106"/>
    <mergeCell ref="B107:H107"/>
    <mergeCell ref="B108:H108"/>
    <mergeCell ref="B109:H109"/>
    <mergeCell ref="B110:H110"/>
    <mergeCell ref="B99:H99"/>
    <mergeCell ref="B100:H100"/>
    <mergeCell ref="B101:H101"/>
    <mergeCell ref="B102:H102"/>
    <mergeCell ref="B103:H103"/>
    <mergeCell ref="B104:H104"/>
    <mergeCell ref="B93:H93"/>
    <mergeCell ref="B94:H94"/>
    <mergeCell ref="B95:H95"/>
    <mergeCell ref="B96:H96"/>
    <mergeCell ref="B97:H97"/>
    <mergeCell ref="B98:H98"/>
    <mergeCell ref="B90:H90"/>
    <mergeCell ref="Q68:W68"/>
    <mergeCell ref="B91:H91"/>
    <mergeCell ref="Q69:W69"/>
    <mergeCell ref="B92:H92"/>
    <mergeCell ref="Q92:W92"/>
    <mergeCell ref="B87:H87"/>
    <mergeCell ref="B88:H88"/>
    <mergeCell ref="B89:H89"/>
    <mergeCell ref="B84:H84"/>
    <mergeCell ref="B68:H68"/>
    <mergeCell ref="B85:H85"/>
    <mergeCell ref="B73:H73"/>
    <mergeCell ref="Q73:W73"/>
    <mergeCell ref="B74:H74"/>
    <mergeCell ref="Q74:W74"/>
    <mergeCell ref="B69:H69"/>
    <mergeCell ref="B70:H70"/>
    <mergeCell ref="Q70:W70"/>
    <mergeCell ref="B71:H71"/>
    <mergeCell ref="Q71:W71"/>
    <mergeCell ref="B86:H86"/>
    <mergeCell ref="B81:H81"/>
    <mergeCell ref="Q81:W81"/>
    <mergeCell ref="B82:H82"/>
    <mergeCell ref="B83:H83"/>
    <mergeCell ref="Q65:W65"/>
    <mergeCell ref="Q66:W66"/>
    <mergeCell ref="Q67:W67"/>
    <mergeCell ref="B78:H78"/>
    <mergeCell ref="Q78:W78"/>
    <mergeCell ref="B79:H79"/>
    <mergeCell ref="Q79:W79"/>
    <mergeCell ref="B80:H80"/>
    <mergeCell ref="Q80:W80"/>
    <mergeCell ref="B75:H75"/>
    <mergeCell ref="Q75:W75"/>
    <mergeCell ref="B76:H76"/>
    <mergeCell ref="Q76:W76"/>
    <mergeCell ref="B77:H77"/>
    <mergeCell ref="Q77:W77"/>
    <mergeCell ref="B72:H72"/>
    <mergeCell ref="Q72:W72"/>
    <mergeCell ref="AA58:AC58"/>
    <mergeCell ref="B57:H57"/>
    <mergeCell ref="Q52:W52"/>
    <mergeCell ref="B66:H66"/>
    <mergeCell ref="B67:H67"/>
    <mergeCell ref="Q60:W60"/>
    <mergeCell ref="Q61:W61"/>
    <mergeCell ref="B63:H63"/>
    <mergeCell ref="B64:H64"/>
    <mergeCell ref="B65:H65"/>
    <mergeCell ref="Q62:W62"/>
    <mergeCell ref="Q63:W63"/>
    <mergeCell ref="Q58:W59"/>
    <mergeCell ref="Q64:W64"/>
    <mergeCell ref="B56:H56"/>
    <mergeCell ref="B60:H60"/>
    <mergeCell ref="B61:H61"/>
    <mergeCell ref="B62:H62"/>
    <mergeCell ref="X58:Z58"/>
    <mergeCell ref="B49:H49"/>
    <mergeCell ref="B45:H45"/>
    <mergeCell ref="B46:H46"/>
    <mergeCell ref="A58:A59"/>
    <mergeCell ref="B58:H59"/>
    <mergeCell ref="P58:P59"/>
    <mergeCell ref="B42:H42"/>
    <mergeCell ref="B43:H43"/>
    <mergeCell ref="B44:H44"/>
    <mergeCell ref="B39:H39"/>
    <mergeCell ref="B40:H40"/>
    <mergeCell ref="B41:H41"/>
    <mergeCell ref="B36:H36"/>
    <mergeCell ref="B37:H37"/>
    <mergeCell ref="B38:H38"/>
    <mergeCell ref="B33:H33"/>
    <mergeCell ref="B34:H34"/>
    <mergeCell ref="B35:H35"/>
    <mergeCell ref="B30:H30"/>
    <mergeCell ref="B31:H31"/>
    <mergeCell ref="B32:H32"/>
    <mergeCell ref="B27:H27"/>
    <mergeCell ref="B28:H28"/>
    <mergeCell ref="B29:H29"/>
    <mergeCell ref="B18:H18"/>
    <mergeCell ref="B19:H19"/>
    <mergeCell ref="B12:H12"/>
    <mergeCell ref="B13:H13"/>
    <mergeCell ref="B14:H14"/>
    <mergeCell ref="B25:H25"/>
    <mergeCell ref="B26:H26"/>
    <mergeCell ref="B20:H20"/>
    <mergeCell ref="B22:H22"/>
    <mergeCell ref="B23:H23"/>
    <mergeCell ref="B21:H21"/>
    <mergeCell ref="B16:H16"/>
    <mergeCell ref="B17:H17"/>
    <mergeCell ref="B24:H24"/>
    <mergeCell ref="AA1:AC1"/>
    <mergeCell ref="B3:H3"/>
    <mergeCell ref="Q3:W3"/>
    <mergeCell ref="B4:H4"/>
    <mergeCell ref="Q4:W4"/>
    <mergeCell ref="B5:H5"/>
    <mergeCell ref="Q5:W5"/>
    <mergeCell ref="B15:H15"/>
    <mergeCell ref="A1:A2"/>
    <mergeCell ref="B1:H2"/>
    <mergeCell ref="P1:P2"/>
    <mergeCell ref="Q1:W2"/>
    <mergeCell ref="B9:H9"/>
    <mergeCell ref="B10:H10"/>
    <mergeCell ref="B11:H11"/>
    <mergeCell ref="B6:H6"/>
    <mergeCell ref="B7:H7"/>
    <mergeCell ref="B8:H8"/>
    <mergeCell ref="X1:Z1"/>
  </mergeCells>
  <pageMargins left="0.59055118110236227" right="0.59055118110236227" top="0.94488188976377963" bottom="0.82677165354330717" header="0.31496062992125984" footer="0.31496062992125984"/>
  <pageSetup scale="44" fitToWidth="0" fitToHeight="0" orientation="landscape" horizontalDpi="4294967293" r:id="rId1"/>
  <headerFooter>
    <oddHeader>&amp;L&amp;"Palatino Linotype,Negrita"&amp;18
Radar Situación Futura
&amp;C&amp;"Palatino Linotype,Negrita"&amp;24Programa Fábricas de Productividad
&amp;20Guía para el diagnóstico general de la Empresa&amp;R&amp;G</oddHeader>
    <oddFooter>&amp;L&amp;"Palatino Linotype,Normal"&amp;G
&amp;"Palatino Linotype,Cursiva"© Colombia Productiva&amp;C&amp;G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1" manualBreakCount="1">
    <brk id="57" max="28"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W27"/>
  <sheetViews>
    <sheetView showGridLines="0" view="pageLayout" zoomScale="69" zoomScaleNormal="100" zoomScaleSheetLayoutView="55" zoomScalePageLayoutView="69" workbookViewId="0">
      <selection activeCell="D21" sqref="D21"/>
    </sheetView>
  </sheetViews>
  <sheetFormatPr baseColWidth="10" defaultColWidth="5" defaultRowHeight="28.15" customHeight="1" x14ac:dyDescent="0.25"/>
  <cols>
    <col min="1" max="1" width="6.85546875" style="2" customWidth="1"/>
    <col min="2" max="2" width="46.28515625" style="2" customWidth="1"/>
    <col min="3" max="3" width="17.28515625" style="2" customWidth="1"/>
    <col min="4" max="4" width="9.7109375" style="2" customWidth="1"/>
    <col min="5" max="5" width="11.5703125" style="2" customWidth="1"/>
    <col min="6" max="15" width="9.28515625" style="2" customWidth="1"/>
    <col min="16" max="16" width="15.7109375" style="2" customWidth="1"/>
    <col min="17" max="17" width="5" style="2"/>
    <col min="18" max="18" width="8.140625" style="2" customWidth="1"/>
    <col min="19" max="19" width="46.140625" style="2" customWidth="1"/>
    <col min="20" max="20" width="17.7109375" style="2" customWidth="1"/>
    <col min="21" max="16384" width="5" style="2"/>
  </cols>
  <sheetData>
    <row r="1" spans="1:20" ht="28.15" customHeight="1" thickBot="1" x14ac:dyDescent="0.3">
      <c r="Q1" s="187"/>
    </row>
    <row r="2" spans="1:20" ht="28.15" customHeight="1" thickTop="1" thickBot="1" x14ac:dyDescent="0.3">
      <c r="Q2" s="188"/>
    </row>
    <row r="3" spans="1:20" ht="28.15" customHeight="1" thickBot="1" x14ac:dyDescent="0.3">
      <c r="G3" s="194"/>
      <c r="K3" s="195" t="s">
        <v>160</v>
      </c>
      <c r="Q3" s="189"/>
    </row>
    <row r="4" spans="1:20" ht="28.15" customHeight="1" thickBot="1" x14ac:dyDescent="0.3">
      <c r="F4" s="194"/>
      <c r="G4" s="194"/>
      <c r="K4" s="195" t="s">
        <v>516</v>
      </c>
      <c r="L4" s="194"/>
      <c r="Q4" s="189"/>
    </row>
    <row r="5" spans="1:20" ht="28.15" customHeight="1" thickBot="1" x14ac:dyDescent="0.3">
      <c r="G5" s="194"/>
      <c r="Q5" s="189"/>
    </row>
    <row r="6" spans="1:20" ht="52.15" customHeight="1" thickBot="1" x14ac:dyDescent="0.3">
      <c r="G6" s="194"/>
      <c r="Q6" s="189"/>
    </row>
    <row r="7" spans="1:20" ht="39" customHeight="1" thickBot="1" x14ac:dyDescent="0.3">
      <c r="B7" s="190" t="s">
        <v>161</v>
      </c>
      <c r="Q7" s="189"/>
      <c r="S7" s="190" t="s">
        <v>159</v>
      </c>
    </row>
    <row r="8" spans="1:20" ht="45" customHeight="1" thickBot="1" x14ac:dyDescent="0.3">
      <c r="A8" s="17" t="s">
        <v>110</v>
      </c>
      <c r="B8" s="4" t="s">
        <v>142</v>
      </c>
      <c r="C8" s="4" t="s">
        <v>127</v>
      </c>
      <c r="F8" s="21"/>
      <c r="G8" s="21"/>
      <c r="H8" s="21"/>
      <c r="I8" s="21"/>
      <c r="J8" s="21"/>
      <c r="K8" s="199"/>
      <c r="L8" s="204">
        <v>0.6</v>
      </c>
      <c r="M8" s="21"/>
      <c r="N8" s="204">
        <v>0.8</v>
      </c>
      <c r="O8" s="21"/>
      <c r="P8" s="21"/>
      <c r="Q8" s="189"/>
      <c r="R8" s="4" t="s">
        <v>110</v>
      </c>
      <c r="S8" s="4" t="s">
        <v>141</v>
      </c>
      <c r="T8" s="4" t="s">
        <v>127</v>
      </c>
    </row>
    <row r="9" spans="1:20" ht="47.45" customHeight="1" thickTop="1" thickBot="1" x14ac:dyDescent="0.3">
      <c r="A9" s="5">
        <v>1</v>
      </c>
      <c r="B9" s="6" t="s">
        <v>111</v>
      </c>
      <c r="C9" s="18">
        <f>IF('1. Gestión comercial'!$E$14&lt;&gt;"",'1. Gestión comercial'!$E$2,IF('1. Gestión comercial'!$F$14&lt;&gt;"",'1. Gestión comercial'!$F$2,IF('1. Gestión comercial'!$G$14&lt;&gt;"",'1. Gestión comercial'!$G$2,IF('1. Gestión comercial'!$H$14&gt;"",'1. Gestión comercial'!$H$2,IF('1. Gestión comercial'!$I$14&lt;&gt;"",'1. Gestión comercial'!$I$2,0)))))</f>
        <v>0</v>
      </c>
      <c r="F9" s="22"/>
      <c r="G9" s="23"/>
      <c r="H9" s="23"/>
      <c r="I9" s="23"/>
      <c r="J9" s="23"/>
      <c r="K9" s="23"/>
      <c r="L9" s="24"/>
      <c r="M9" s="24"/>
      <c r="N9" s="200"/>
      <c r="O9" s="25"/>
      <c r="P9" s="21"/>
      <c r="Q9" s="189"/>
      <c r="R9" s="5">
        <v>1</v>
      </c>
      <c r="S9" s="6" t="str">
        <f>'Radar Situación actual'!Q61</f>
        <v>Gestión comercial</v>
      </c>
      <c r="T9" s="7">
        <f>'Radar Situación actual'!X61</f>
        <v>0</v>
      </c>
    </row>
    <row r="10" spans="1:20" ht="47.45" customHeight="1" thickBot="1" x14ac:dyDescent="0.3">
      <c r="A10" s="8">
        <v>2</v>
      </c>
      <c r="B10" s="9" t="s">
        <v>145</v>
      </c>
      <c r="C10" s="10">
        <f>IF('1. Gestión comercial'!$E$16&lt;&gt;"",'1. Gestión comercial'!$E$2,IF('1. Gestión comercial'!$F$16&lt;&gt;"",'1. Gestión comercial'!$F$2,IF('1. Gestión comercial'!$G$16&lt;&gt;"",'1. Gestión comercial'!$G$2,IF('1. Gestión comercial'!$H$16&lt;&gt;"",'1. Gestión comercial'!$H$2,IF('1. Gestión comercial'!$I$16&lt;&gt;"",'1. Gestión comercial'!$I$2,0)))))</f>
        <v>0</v>
      </c>
      <c r="E10" s="197"/>
      <c r="F10" s="26"/>
      <c r="G10" s="47" t="s">
        <v>143</v>
      </c>
      <c r="H10" s="27"/>
      <c r="I10" s="27"/>
      <c r="J10" s="27"/>
      <c r="K10" s="27"/>
      <c r="L10" s="28"/>
      <c r="M10" s="28"/>
      <c r="N10" s="201"/>
      <c r="O10" s="29"/>
      <c r="P10" s="205">
        <v>0.8</v>
      </c>
      <c r="Q10" s="189"/>
      <c r="R10" s="8">
        <v>2</v>
      </c>
      <c r="S10" s="9" t="str">
        <f>'Radar Situación actual'!Q62</f>
        <v>Productividad operacional</v>
      </c>
      <c r="T10" s="10" t="e">
        <f>'Radar Situación actual'!X62</f>
        <v>#DIV/0!</v>
      </c>
    </row>
    <row r="11" spans="1:20" ht="47.45" customHeight="1" thickBot="1" x14ac:dyDescent="0.3">
      <c r="A11" s="11">
        <v>3</v>
      </c>
      <c r="B11" s="12" t="s">
        <v>147</v>
      </c>
      <c r="C11" s="13">
        <f>IF('5 Gestión de la Calidad'!$E$17&lt;&gt;"",'5 Gestión de la Calidad'!$E$2,IF('5 Gestión de la Calidad'!$F$17&lt;&gt;"",'5 Gestión de la Calidad'!$F$2,IF('5 Gestión de la Calidad'!$G$17&lt;&gt;"",'5 Gestión de la Calidad'!$G$2,IF('5 Gestión de la Calidad'!$H$17&lt;&gt;"",'5 Gestión de la Calidad'!$H$2,IF('5 Gestión de la Calidad'!$I$17&lt;&gt;"",'5 Gestión de la Calidad'!$I$2,0)))))</f>
        <v>0</v>
      </c>
      <c r="E11" s="647" t="s">
        <v>148</v>
      </c>
      <c r="F11" s="26"/>
      <c r="G11" s="27"/>
      <c r="H11" s="27"/>
      <c r="I11" s="27"/>
      <c r="J11" s="27"/>
      <c r="K11" s="27"/>
      <c r="L11" s="30"/>
      <c r="M11" s="202" t="s">
        <v>144</v>
      </c>
      <c r="N11" s="30"/>
      <c r="O11" s="31"/>
      <c r="P11" s="32"/>
      <c r="Q11" s="189"/>
      <c r="R11" s="11">
        <v>3</v>
      </c>
      <c r="S11" s="12" t="str">
        <f>'Radar Situación actual'!Q63</f>
        <v>Productividad laboral</v>
      </c>
      <c r="T11" s="13">
        <f>'Radar Situación actual'!X63</f>
        <v>0</v>
      </c>
    </row>
    <row r="12" spans="1:20" ht="47.45" customHeight="1" thickBot="1" x14ac:dyDescent="0.3">
      <c r="A12" s="8">
        <v>4</v>
      </c>
      <c r="B12" s="9" t="s">
        <v>21</v>
      </c>
      <c r="C12" s="10">
        <f>IFERROR(AVERAGE(IF('3. Productividad laboral'!E$3&lt;&gt;"",'3. Productividad laboral'!$E$2,IF('3. Productividad laboral'!F$3&lt;&gt;"",'3. Productividad laboral'!$F$2,IF('3. Productividad laboral'!G$3&lt;&gt;"",'3. Productividad laboral'!$G$2,IF('3. Productividad laboral'!H$3&lt;&gt;"",'3. Productividad laboral'!$H$2,IF('3. Productividad laboral'!$I$3&lt;&gt;"",'3. Productividad laboral'!$I$2,0))))),IF('3. Productividad laboral'!E$5&lt;&gt;"",'3. Productividad laboral'!$E$2,IF('3. Productividad laboral'!F$5&lt;&gt;"",'3. Productividad laboral'!$F$2,IF('3. Productividad laboral'!G$5&lt;&gt;"",'3. Productividad laboral'!$G$2,IF('3. Productividad laboral'!H$5&lt;&gt;"",'3. Productividad laboral'!$H$2,IF('3. Productividad laboral'!$I$5&lt;&gt;"",'3. Productividad laboral'!$I$2,0)))))),0)</f>
        <v>0</v>
      </c>
      <c r="E12" s="647"/>
      <c r="F12" s="26"/>
      <c r="G12" s="27"/>
      <c r="H12" s="27"/>
      <c r="I12" s="27"/>
      <c r="J12" s="27"/>
      <c r="K12" s="27"/>
      <c r="L12" s="30"/>
      <c r="M12" s="203" t="s">
        <v>146</v>
      </c>
      <c r="N12" s="30"/>
      <c r="O12" s="31"/>
      <c r="P12" s="205">
        <v>0.6</v>
      </c>
      <c r="Q12" s="189"/>
      <c r="R12" s="8">
        <v>4</v>
      </c>
      <c r="S12" s="9" t="str">
        <f>'Radar Situación actual'!Q64</f>
        <v>Eficiencia energética</v>
      </c>
      <c r="T12" s="10">
        <f>'Radar Situación actual'!X64</f>
        <v>0</v>
      </c>
    </row>
    <row r="13" spans="1:20" ht="47.45" customHeight="1" thickBot="1" x14ac:dyDescent="0.3">
      <c r="A13" s="11">
        <v>5</v>
      </c>
      <c r="B13" s="12" t="s">
        <v>150</v>
      </c>
      <c r="C13" s="13">
        <f>IFERROR(AVERAGE(IF('2. Productividad Operacional'!E$6&lt;&gt;"",'2. Productividad Operacional'!$E$2,IF('2. Productividad Operacional'!F$6&lt;&gt;"",'2. Productividad Operacional'!$F$2,IF('2. Productividad Operacional'!G$6&lt;&gt;"",'2. Productividad Operacional'!$G$2,IF('2. Productividad Operacional'!H$6&lt;&gt;"",'2. Productividad Operacional'!$H$2,IF('2. Productividad Operacional'!$I$6&lt;&gt;"",'2. Productividad Operacional'!$I$2,0))))),IF('2. Productividad Operacional'!E$8&lt;&gt;"",'2. Productividad Operacional'!$E$2,IF('2. Productividad Operacional'!F$8&lt;&gt;"",'2. Productividad Operacional'!$F$2,IF('2. Productividad Operacional'!G$8&lt;&gt;"",'2. Productividad Operacional'!$G$2,IF('2. Productividad Operacional'!H$8&lt;&gt;"",'2. Productividad Operacional'!$H$2,IF('2. Productividad Operacional'!$I$8&lt;&gt;"",'2. Productividad Operacional'!$I$2,0))))),IF('2. Productividad Operacional'!E$4&lt;&gt;"",'2. Productividad Operacional'!$E$2,IF('2. Productividad Operacional'!F$4&lt;&gt;"",'2. Productividad Operacional'!$F$2,IF('2. Productividad Operacional'!G$4&lt;&gt;"",'2. Productividad Operacional'!$G$2,IF('2. Productividad Operacional'!H$4&lt;&gt;"",'2. Productividad Operacional'!$H$2,IF('2. Productividad Operacional'!$I$6&lt;&gt;"",'2. Productividad Operacional'!$I$2,0)))))),0)</f>
        <v>0</v>
      </c>
      <c r="E13" s="647"/>
      <c r="F13" s="33"/>
      <c r="G13" s="48" t="s">
        <v>149</v>
      </c>
      <c r="H13" s="34"/>
      <c r="I13" s="34"/>
      <c r="J13" s="34"/>
      <c r="K13" s="34"/>
      <c r="L13" s="35"/>
      <c r="M13" s="35"/>
      <c r="N13" s="35"/>
      <c r="O13" s="36"/>
      <c r="P13" s="32"/>
      <c r="Q13" s="189"/>
      <c r="R13" s="11">
        <v>5</v>
      </c>
      <c r="S13" s="12" t="str">
        <f>'Radar Situación actual'!Q65</f>
        <v>Gestión de la calidad</v>
      </c>
      <c r="T13" s="13">
        <f>'Radar Situación actual'!X65</f>
        <v>0</v>
      </c>
    </row>
    <row r="14" spans="1:20" ht="47.45" customHeight="1" thickBot="1" x14ac:dyDescent="0.3">
      <c r="A14" s="8">
        <v>6</v>
      </c>
      <c r="B14" s="9" t="s">
        <v>151</v>
      </c>
      <c r="C14" s="10">
        <f>IF(OR('2. Productividad Operacional'!E$29="NA",'2. Productividad Operacional'!F$29="NA",'2. Productividad Operacional'!G$29="NA",'2. Productividad Operacional'!H$29="NA",'2. Productividad Operacional'!I$29="NA"),"NA",IF('2. Productividad Operacional'!E$29&lt;&gt;"",'2. Productividad Operacional'!$E$2,IF('2. Productividad Operacional'!F$29&lt;&gt;"",'2. Productividad Operacional'!$F$2,IF('2. Productividad Operacional'!G$29&lt;&gt;"",'2. Productividad Operacional'!$G$2,IF('2. Productividad Operacional'!H$29&lt;&gt;"",'2. Productividad Operacional'!$H$2,IF('2. Productividad Operacional'!$I$29&lt;&gt;"",'2. Productividad Operacional'!$I$2,0))))))</f>
        <v>0</v>
      </c>
      <c r="E14" s="647"/>
      <c r="F14" s="33"/>
      <c r="G14" s="34"/>
      <c r="H14" s="34"/>
      <c r="I14" s="34"/>
      <c r="J14" s="34"/>
      <c r="K14" s="34"/>
      <c r="L14" s="35"/>
      <c r="M14" s="35"/>
      <c r="N14" s="35"/>
      <c r="O14" s="36"/>
      <c r="P14" s="32"/>
      <c r="Q14" s="191"/>
      <c r="R14" s="8">
        <v>6</v>
      </c>
      <c r="S14" s="9" t="str">
        <f>'Radar Situación actual'!Q66</f>
        <v>Desarrollo y sofisticación de producto</v>
      </c>
      <c r="T14" s="10">
        <f>'Radar Situación actual'!X66</f>
        <v>0</v>
      </c>
    </row>
    <row r="15" spans="1:20" ht="47.45" customHeight="1" thickBot="1" x14ac:dyDescent="0.3">
      <c r="A15" s="11">
        <v>7</v>
      </c>
      <c r="B15" s="12" t="s">
        <v>153</v>
      </c>
      <c r="C15" s="13">
        <f>IF(OR('1. Gestión comercial'!E$18="NA",'1. Gestión comercial'!F$18="NA",'1. Gestión comercial'!G$18="NA",'1. Gestión comercial'!H$18="NA",'1. Gestión comercial'!I$18="NA"),"NA",IF('1. Gestión comercial'!$E$18&lt;&gt;"",'1. Gestión comercial'!$E$2,IF('1. Gestión comercial'!$F$18&lt;&gt;"",'1. Gestión comercial'!$F$2,IF('1. Gestión comercial'!$G$18&lt;&gt;"",'1. Gestión comercial'!$G$2,IF('1. Gestión comercial'!$H$18&gt;"",'1. Gestión comercial'!$H$2,IF('1. Gestión comercial'!$I$18&lt;&gt;"",'1. Gestión comercial'!$I$2,0))))))</f>
        <v>0</v>
      </c>
      <c r="F15" s="37"/>
      <c r="G15" s="38"/>
      <c r="H15" s="38"/>
      <c r="I15" s="38"/>
      <c r="J15" s="39"/>
      <c r="K15" s="39"/>
      <c r="L15" s="35"/>
      <c r="M15" s="35"/>
      <c r="N15" s="35"/>
      <c r="O15" s="36"/>
      <c r="P15" s="32"/>
      <c r="Q15" s="192"/>
      <c r="R15" s="11">
        <v>7</v>
      </c>
      <c r="S15" s="12" t="str">
        <f>'Radar Situación actual'!Q67</f>
        <v>Transformación digital</v>
      </c>
      <c r="T15" s="13">
        <f>'Radar Situación actual'!X67</f>
        <v>0</v>
      </c>
    </row>
    <row r="16" spans="1:20" ht="47.45" customHeight="1" thickBot="1" x14ac:dyDescent="0.3">
      <c r="A16" s="8">
        <v>8</v>
      </c>
      <c r="B16" s="9" t="s">
        <v>686</v>
      </c>
      <c r="C16" s="10">
        <f>IF(OR('2. Productividad Operacional'!E$16="NA",'2. Productividad Operacional'!F$16="NA",'2. Productividad Operacional'!G$16="NA",'2. Productividad Operacional'!H$16="NA",'2. Productividad Operacional'!I$16="NA"),"NA",IF('2. Productividad Operacional'!E$16&lt;&gt;"",'2. Productividad Operacional'!$E$2,IF('2. Productividad Operacional'!F$16&lt;&gt;"",'2. Productividad Operacional'!$F$2,IF('2. Productividad Operacional'!G$16&lt;&gt;"",'2. Productividad Operacional'!$G$2,IF('2. Productividad Operacional'!H$16&lt;&gt;"",'2. Productividad Operacional'!$H$2,IF('2. Productividad Operacional'!$I$16&lt;&gt;"",'2. Productividad Operacional'!$I$2,0))))))</f>
        <v>0</v>
      </c>
      <c r="F16" s="37"/>
      <c r="G16" s="40" t="s">
        <v>514</v>
      </c>
      <c r="H16" s="38"/>
      <c r="I16" s="38"/>
      <c r="J16" s="39"/>
      <c r="K16" s="39"/>
      <c r="L16" s="35"/>
      <c r="M16" s="46" t="s">
        <v>152</v>
      </c>
      <c r="N16" s="35"/>
      <c r="O16" s="36"/>
      <c r="P16" s="32"/>
      <c r="Q16" s="74"/>
      <c r="R16" s="8">
        <v>8</v>
      </c>
      <c r="S16" s="9" t="str">
        <f>'Radar Situación actual'!Q68</f>
        <v>Gestión logística</v>
      </c>
      <c r="T16" s="10" t="e">
        <f>'Radar Situación actual'!X68</f>
        <v>#DIV/0!</v>
      </c>
    </row>
    <row r="17" spans="1:23" ht="47.45" customHeight="1" thickBot="1" x14ac:dyDescent="0.3">
      <c r="A17" s="11">
        <v>9</v>
      </c>
      <c r="B17" s="12" t="s">
        <v>154</v>
      </c>
      <c r="C17" s="13">
        <f>IF(AND(OR('2. Productividad Operacional'!E$10="NA",'2. Productividad Operacional'!F$10="NA",'2. Productividad Operacional'!G$10="NA",'2. Productividad Operacional'!H$10="NA",'2. Productividad Operacional'!I$10="NA"),OR('2. Productividad Operacional'!E$12="NA",'2. Productividad Operacional'!F$12="NA",'2. Productividad Operacional'!G$12="NA",'2. Productividad Operacional'!H$12="NA",'2. Productividad Operacional'!I$12="NA")),"NA",IFERROR(AVERAGE(IF('2. Productividad Operacional'!E$10&lt;&gt;"",'2. Productividad Operacional'!$E$2,IF('2. Productividad Operacional'!F$10&lt;&gt;"",'2. Productividad Operacional'!$F$2,IF('2. Productividad Operacional'!G$10&lt;&gt;"",'2. Productividad Operacional'!$G$2,IF('2. Productividad Operacional'!H$10&lt;&gt;"",'2. Productividad Operacional'!$H$2,IF('2. Productividad Operacional'!$I$10&lt;&gt;"",'2. Productividad Operacional'!$I$2,0))))),IF('2. Productividad Operacional'!E$12&lt;&gt;"",'2. Productividad Operacional'!$E$2,IF('2. Productividad Operacional'!F$12&lt;&gt;"",'2. Productividad Operacional'!$F$2,IF('2. Productividad Operacional'!G$12&lt;&gt;"",'2. Productividad Operacional'!$G$2,IF('2. Productividad Operacional'!H$12&lt;&gt;"",'2. Productividad Operacional'!$H$2,IF('2. Productividad Operacional'!$I$12&lt;&gt;"",'2. Productividad Operacional'!$I$2,0)))))),0))</f>
        <v>0</v>
      </c>
      <c r="F17" s="37"/>
      <c r="G17" s="260" t="s">
        <v>515</v>
      </c>
      <c r="H17" s="38"/>
      <c r="I17" s="38"/>
      <c r="J17" s="39"/>
      <c r="K17" s="39"/>
      <c r="L17" s="35"/>
      <c r="M17" s="35"/>
      <c r="N17" s="35"/>
      <c r="O17" s="36"/>
      <c r="P17" s="32"/>
      <c r="R17" s="11">
        <v>9</v>
      </c>
      <c r="S17" s="12" t="str">
        <f>'Radar Situación actual'!Q69</f>
        <v>Sostenibilidad ambiental</v>
      </c>
      <c r="T17" s="13">
        <f>'Radar Situación actual'!X69</f>
        <v>0</v>
      </c>
    </row>
    <row r="18" spans="1:23" ht="47.45" customHeight="1" thickBot="1" x14ac:dyDescent="0.3">
      <c r="A18" s="8">
        <v>10</v>
      </c>
      <c r="B18" s="9" t="s">
        <v>155</v>
      </c>
      <c r="C18" s="10">
        <f>IF('6. Desarrollo y Sofisticacion'!E$7&lt;&gt;"",'6. Desarrollo y Sofisticacion'!$E$2,IF('6. Desarrollo y Sofisticacion'!F$7&lt;&gt;"",'6. Desarrollo y Sofisticacion'!$F$2,IF('6. Desarrollo y Sofisticacion'!G$7&lt;&gt;"",'6. Desarrollo y Sofisticacion'!$G$2,IF('6. Desarrollo y Sofisticacion'!H$7&lt;&gt;"",'6. Desarrollo y Sofisticacion'!$H$2,IF('6. Desarrollo y Sofisticacion'!$I$7&lt;&gt;"",'6. Desarrollo y Sofisticacion'!$I$2,0)))))</f>
        <v>0</v>
      </c>
      <c r="F18" s="41"/>
      <c r="G18" s="42"/>
      <c r="H18" s="42"/>
      <c r="I18" s="42"/>
      <c r="J18" s="43"/>
      <c r="K18" s="43"/>
      <c r="L18" s="44"/>
      <c r="M18" s="44"/>
      <c r="N18" s="44"/>
      <c r="O18" s="45"/>
      <c r="P18" s="32"/>
      <c r="R18" s="14"/>
      <c r="S18" s="15" t="s">
        <v>157</v>
      </c>
      <c r="T18" s="16" t="e">
        <f>SUM(T9:T17)</f>
        <v>#DIV/0!</v>
      </c>
    </row>
    <row r="19" spans="1:23" ht="43.9" customHeight="1" thickBot="1" x14ac:dyDescent="0.3">
      <c r="A19" s="11">
        <v>11</v>
      </c>
      <c r="B19" s="12" t="s">
        <v>156</v>
      </c>
      <c r="C19" s="13">
        <f>IF('Desempeño Financiero'!$E$15&lt;&gt;"",'Desempeño Financiero'!$E$2,IF('Desempeño Financiero'!$F$15&lt;&gt;"",'Desempeño Financiero'!$F$2,IF('Desempeño Financiero'!$G$15&lt;&gt;"",'Desempeño Financiero'!$G$2,IF('Desempeño Financiero'!$H$15&lt;&gt;"",'Desempeño Financiero'!$H$2,IF('Desempeño Financiero'!$I$15&lt;&gt;"",'Desempeño Financiero'!$I$2,0)))))</f>
        <v>0</v>
      </c>
      <c r="F19" s="21"/>
      <c r="G19" s="21"/>
      <c r="H19" s="21"/>
      <c r="I19" s="204">
        <v>0.4</v>
      </c>
      <c r="J19" s="21"/>
      <c r="K19" s="21"/>
      <c r="L19" s="204">
        <v>0.6</v>
      </c>
      <c r="M19" s="21"/>
      <c r="N19" s="21"/>
      <c r="O19" s="21"/>
      <c r="P19" s="205">
        <v>1</v>
      </c>
      <c r="R19" s="14"/>
      <c r="S19" s="15" t="s">
        <v>816</v>
      </c>
      <c r="T19" s="193" t="e">
        <f>T18/(R17*5)</f>
        <v>#DIV/0!</v>
      </c>
    </row>
    <row r="20" spans="1:23" ht="43.9" customHeight="1" thickBot="1" x14ac:dyDescent="0.3">
      <c r="A20" s="8">
        <v>12</v>
      </c>
      <c r="B20" s="9" t="s">
        <v>57</v>
      </c>
      <c r="C20" s="10">
        <f>IF('Desempeño Financiero'!$E$15&lt;&gt;"",'Desempeño Financiero'!$E$2,IF('Desempeño Financiero'!$F$15&lt;&gt;"",'Desempeño Financiero'!$F$2,IF('Desempeño Financiero'!$G$15&lt;&gt;"",'Desempeño Financiero'!$G$2,IF('Desempeño Financiero'!$H$15&lt;&gt;"",'Desempeño Financiero'!$H$2,IF('Desempeño Financiero'!$I$15&lt;&gt;"",'Desempeño Financiero'!$I$2,0)))))</f>
        <v>0</v>
      </c>
      <c r="J20" s="198" t="s">
        <v>507</v>
      </c>
      <c r="R20" s="184"/>
      <c r="S20" s="185"/>
      <c r="T20" s="186"/>
      <c r="W20" s="194"/>
    </row>
    <row r="21" spans="1:23" ht="43.9" customHeight="1" thickBot="1" x14ac:dyDescent="0.3">
      <c r="A21" s="11">
        <v>13</v>
      </c>
      <c r="B21" s="12" t="s">
        <v>52</v>
      </c>
      <c r="C21" s="13">
        <f>IF('Desempeño Financiero'!$E$9&lt;&gt;"",'Desempeño Financiero'!$E$2,IF('Desempeño Financiero'!$F$9&lt;&gt;"",'Desempeño Financiero'!$F$2,IF('Desempeño Financiero'!$G$9&lt;&gt;"",'Desempeño Financiero'!$G$2,IF('Desempeño Financiero'!$H$9&lt;&gt;"",'Desempeño Financiero'!$H$2,IF('Desempeño Financiero'!$I$9&lt;&gt;"",'Desempeño Financiero'!$I$2,0)))))</f>
        <v>0</v>
      </c>
      <c r="I21" s="194"/>
    </row>
    <row r="22" spans="1:23" ht="43.9" customHeight="1" thickBot="1" x14ac:dyDescent="0.3">
      <c r="A22" s="184"/>
      <c r="B22" s="19" t="s">
        <v>157</v>
      </c>
      <c r="C22" s="20">
        <f>SUM(C9:C21)</f>
        <v>0</v>
      </c>
    </row>
    <row r="23" spans="1:23" ht="43.9" customHeight="1" x14ac:dyDescent="0.25">
      <c r="B23" s="19" t="s">
        <v>158</v>
      </c>
      <c r="C23" s="193">
        <f>C22/(A21*5)</f>
        <v>0</v>
      </c>
      <c r="E23" s="194"/>
    </row>
    <row r="24" spans="1:23" ht="43.9" customHeight="1" x14ac:dyDescent="0.25"/>
    <row r="26" spans="1:23" ht="28.15" customHeight="1" x14ac:dyDescent="0.25">
      <c r="L26" s="196"/>
      <c r="O26" s="196"/>
    </row>
    <row r="27" spans="1:23" ht="28.15" customHeight="1" x14ac:dyDescent="0.25">
      <c r="M27" s="194"/>
    </row>
  </sheetData>
  <sheetProtection selectLockedCells="1"/>
  <mergeCells count="1">
    <mergeCell ref="E11:E14"/>
  </mergeCells>
  <conditionalFormatting sqref="F18">
    <cfRule type="expression" dxfId="99" priority="611">
      <formula>AND($C$23&lt;=0.1,$T$19&lt;=0.1)</formula>
    </cfRule>
  </conditionalFormatting>
  <conditionalFormatting sqref="F17">
    <cfRule type="expression" dxfId="98" priority="610">
      <formula>AND($C$23&gt;0.1,$C$23&lt;=0.2,$T$19&lt;=0.1)</formula>
    </cfRule>
  </conditionalFormatting>
  <conditionalFormatting sqref="G18">
    <cfRule type="expression" dxfId="97" priority="621">
      <formula>AND(,$T$19&gt;0.1,$T$19&lt;=0.2,$C$23&lt;=0.1)</formula>
    </cfRule>
  </conditionalFormatting>
  <conditionalFormatting sqref="H18">
    <cfRule type="expression" dxfId="96" priority="631">
      <formula>AND(,$T$19&gt;0.2,$T$19&lt;=0.3,$C$23&lt;=0.1)</formula>
    </cfRule>
  </conditionalFormatting>
  <conditionalFormatting sqref="I18">
    <cfRule type="expression" dxfId="95" priority="641">
      <formula>AND($T$19&gt;0.3,$T$19&lt;=0.4,$C$23&lt;=0.1)</formula>
    </cfRule>
  </conditionalFormatting>
  <conditionalFormatting sqref="J18">
    <cfRule type="expression" dxfId="94" priority="651">
      <formula>AND($T$19&gt;0.4,$T$19&lt;=0.5,$C$23&lt;=0.1)</formula>
    </cfRule>
  </conditionalFormatting>
  <conditionalFormatting sqref="K18">
    <cfRule type="expression" dxfId="93" priority="661">
      <formula>AND($T$19&gt;0.5,$T$19&lt;=0.6,$C$23&lt;=0.1)</formula>
    </cfRule>
  </conditionalFormatting>
  <conditionalFormatting sqref="L18">
    <cfRule type="expression" dxfId="92" priority="671">
      <formula>AND($T$19&gt;0.6,$T$19&lt;=0.7,$C$23&lt;=0.1)</formula>
    </cfRule>
  </conditionalFormatting>
  <conditionalFormatting sqref="M18">
    <cfRule type="expression" dxfId="91" priority="681">
      <formula>AND($T$19&gt;0.7,$T$19&lt;=0.8,$C$23&lt;=0.1)</formula>
    </cfRule>
  </conditionalFormatting>
  <conditionalFormatting sqref="N18">
    <cfRule type="expression" dxfId="90" priority="691">
      <formula>AND($T$19&gt;0.8,$T$19&lt;=0.9,$C$23&lt;=0.1)</formula>
    </cfRule>
  </conditionalFormatting>
  <conditionalFormatting sqref="O18">
    <cfRule type="expression" dxfId="89" priority="701">
      <formula>AND($T$19&gt;0.9,$T$19&lt;=1,$C$23&lt;=0.1)</formula>
    </cfRule>
  </conditionalFormatting>
  <conditionalFormatting sqref="F16">
    <cfRule type="expression" dxfId="88" priority="609">
      <formula>AND($C$23&gt;0.2,$C$23&lt;=0.3,$T$19&lt;=0.1)</formula>
    </cfRule>
  </conditionalFormatting>
  <conditionalFormatting sqref="F15">
    <cfRule type="expression" dxfId="87" priority="608">
      <formula>AND($C$23&gt;0.3,$C$23&lt;=0.4,$T$19&lt;=0.1)</formula>
    </cfRule>
  </conditionalFormatting>
  <conditionalFormatting sqref="F14">
    <cfRule type="expression" dxfId="86" priority="607">
      <formula>AND($C$23&gt;0.4,$C$23&lt;=0.5,$T$19&lt;=0.1)</formula>
    </cfRule>
  </conditionalFormatting>
  <conditionalFormatting sqref="F13">
    <cfRule type="expression" dxfId="85" priority="606">
      <formula>AND($C$23&gt;0.5,$C$23&lt;=0.6,$T$19&lt;=0.1)</formula>
    </cfRule>
  </conditionalFormatting>
  <conditionalFormatting sqref="F12">
    <cfRule type="expression" dxfId="84" priority="605">
      <formula>AND($C$23&gt;0.6,$C$23&lt;=0.7,$T$19&lt;=0.1)</formula>
    </cfRule>
  </conditionalFormatting>
  <conditionalFormatting sqref="F11">
    <cfRule type="expression" dxfId="83" priority="604">
      <formula>AND($C$23&gt;0.7,$C$23&lt;=0.8,$T$19&lt;=0.1)</formula>
    </cfRule>
  </conditionalFormatting>
  <conditionalFormatting sqref="F10">
    <cfRule type="expression" dxfId="82" priority="603">
      <formula>AND($C$23&gt;0.8,$C$23&lt;=0.9,$T$19&lt;=0.1)</formula>
    </cfRule>
  </conditionalFormatting>
  <conditionalFormatting sqref="F9">
    <cfRule type="expression" dxfId="81" priority="1">
      <formula>AND($C$23&gt;0.9,$C$23&lt;=1,$T$19&lt;=0.1)</formula>
    </cfRule>
  </conditionalFormatting>
  <conditionalFormatting sqref="O17">
    <cfRule type="expression" dxfId="80" priority="700">
      <formula>AND($C$23&gt;0.1,$C$23&lt;=0.2,$T$19&gt;0.9,$T$19&lt;=1)</formula>
    </cfRule>
  </conditionalFormatting>
  <conditionalFormatting sqref="O16">
    <cfRule type="expression" dxfId="79" priority="699">
      <formula>AND($C$23&gt;0.2,$C$23&lt;=0.3,$T$19&gt;0.9,$T$19&lt;=1)</formula>
    </cfRule>
  </conditionalFormatting>
  <conditionalFormatting sqref="O15">
    <cfRule type="expression" dxfId="78" priority="698">
      <formula>AND($C$23&gt;0.3,$C$23&lt;=0.4,$T$19&gt;0.9,$T$19&lt;=1)</formula>
    </cfRule>
  </conditionalFormatting>
  <conditionalFormatting sqref="O14">
    <cfRule type="expression" dxfId="77" priority="697">
      <formula>AND($C$23&gt;0.4,$C$23&lt;=0.5,$T$19&gt;0.9,$T$19&lt;=1)</formula>
    </cfRule>
  </conditionalFormatting>
  <conditionalFormatting sqref="O13">
    <cfRule type="expression" dxfId="76" priority="696">
      <formula>AND($C$23&gt;0.5,$C$23&lt;=0.6,$T$19&gt;0.9,$T$19&lt;=1)</formula>
    </cfRule>
  </conditionalFormatting>
  <conditionalFormatting sqref="O12">
    <cfRule type="expression" dxfId="75" priority="695">
      <formula>AND($C$23&gt;0.6,$C$23&lt;=0.7,$T$19&gt;0.9,$T$19&lt;=1)</formula>
    </cfRule>
  </conditionalFormatting>
  <conditionalFormatting sqref="O11">
    <cfRule type="expression" dxfId="74" priority="694">
      <formula>AND($C$23&gt;0.7,$C$23&lt;=0.8,$T$19&gt;0.9,$T$19&lt;=1)</formula>
    </cfRule>
  </conditionalFormatting>
  <conditionalFormatting sqref="O10">
    <cfRule type="expression" dxfId="73" priority="693">
      <formula>AND($C$23&gt;0.8,$C$23&lt;=0.9,$T$19&gt;0.9,$T$19&lt;=1)</formula>
    </cfRule>
  </conditionalFormatting>
  <conditionalFormatting sqref="O9">
    <cfRule type="expression" dxfId="72" priority="692">
      <formula>AND($C$23&gt;0.9,$C$23&lt;=1,$T$19&gt;0.9,$T$19&lt;=1)</formula>
    </cfRule>
  </conditionalFormatting>
  <conditionalFormatting sqref="G9">
    <cfRule type="expression" dxfId="71" priority="612">
      <formula>AND($C$23&gt;0.9,$C$23&lt;=1,$T$19&gt;0.1,$T$19&lt;=0.2)</formula>
    </cfRule>
  </conditionalFormatting>
  <conditionalFormatting sqref="H9">
    <cfRule type="expression" dxfId="70" priority="622">
      <formula>AND($C$23&gt;0.9,$C$23&lt;=1,$T$19&gt;0.2,$T$19&lt;=0.3)</formula>
    </cfRule>
  </conditionalFormatting>
  <conditionalFormatting sqref="I9">
    <cfRule type="expression" dxfId="69" priority="632">
      <formula>AND($C$23&gt;0.9,$C$23&lt;=1,$T$19&gt;0.3,$T$19&lt;=0.4)</formula>
    </cfRule>
  </conditionalFormatting>
  <conditionalFormatting sqref="J9">
    <cfRule type="expression" dxfId="68" priority="642">
      <formula>AND($C$23&gt;0.9,$C$23&lt;=1,$T$19&gt;0.4,$T$19&lt;=0.5)</formula>
    </cfRule>
  </conditionalFormatting>
  <conditionalFormatting sqref="K9">
    <cfRule type="expression" dxfId="67" priority="652">
      <formula>AND($C$23&gt;0.9,$C$23&lt;=1,$T$19&gt;0.5,$T$19&lt;=0.6)</formula>
    </cfRule>
  </conditionalFormatting>
  <conditionalFormatting sqref="L9">
    <cfRule type="expression" dxfId="66" priority="662">
      <formula>AND($C$23&gt;0.9,$C$23&lt;=1,$T$19&gt;0.6,$T$19&lt;=0.7)</formula>
    </cfRule>
  </conditionalFormatting>
  <conditionalFormatting sqref="M9">
    <cfRule type="expression" dxfId="65" priority="672">
      <formula>AND($C$23&gt;0.9,$C$23&lt;=1,$T$19&gt;0.7,$T$19&lt;=0.8)</formula>
    </cfRule>
  </conditionalFormatting>
  <conditionalFormatting sqref="N9">
    <cfRule type="expression" dxfId="64" priority="682">
      <formula>AND($C$23&gt;0.9,$C$23&lt;=1,$T$19&gt;0.8,$T$19&lt;=0.9)</formula>
    </cfRule>
  </conditionalFormatting>
  <conditionalFormatting sqref="G16">
    <cfRule type="expression" dxfId="63" priority="619">
      <formula>AND($C$23&gt;0.2,$C$23&lt;=0.3,$T$19&gt;0.1,$T$19&lt;=0.2)</formula>
    </cfRule>
  </conditionalFormatting>
  <conditionalFormatting sqref="G15">
    <cfRule type="expression" dxfId="62" priority="618">
      <formula>AND($C$23&gt;0.3,$C$23&lt;=0.4,$T$19&gt;0.1,$T$19&lt;=0.2)</formula>
    </cfRule>
  </conditionalFormatting>
  <conditionalFormatting sqref="G14">
    <cfRule type="expression" dxfId="61" priority="617">
      <formula>AND($C$23&gt;0.4,$C$23&lt;=0.5,$T$19&gt;0.1,$T$19&lt;=0.2)</formula>
    </cfRule>
  </conditionalFormatting>
  <conditionalFormatting sqref="G13">
    <cfRule type="expression" dxfId="60" priority="616">
      <formula>AND($C$23&gt;0.5,$C$23&lt;=0.6,$T$19&gt;0.1,$T$19&lt;=0.2)</formula>
    </cfRule>
  </conditionalFormatting>
  <conditionalFormatting sqref="G12">
    <cfRule type="expression" dxfId="59" priority="615">
      <formula>AND($C$23&gt;0.6,$C$23&lt;=0.7,$T$19&gt;0.1,$T$19&lt;=0.2)</formula>
    </cfRule>
  </conditionalFormatting>
  <conditionalFormatting sqref="G11">
    <cfRule type="expression" dxfId="58" priority="614">
      <formula>AND($C$23&gt;0.7,$C$23&lt;=0.8,$T$19&gt;0.1,$T$19&lt;=0.2)</formula>
    </cfRule>
  </conditionalFormatting>
  <conditionalFormatting sqref="G10">
    <cfRule type="expression" dxfId="57" priority="613">
      <formula>AND($C$23&gt;0.8,$C$23&lt;=0.9,$T$19&gt;0.1,$T$19&lt;=0.2)</formula>
    </cfRule>
  </conditionalFormatting>
  <conditionalFormatting sqref="H10">
    <cfRule type="expression" dxfId="56" priority="623">
      <formula>AND($C$23&gt;0.8,$C$23&lt;=0.9,$T$19&gt;0.2,$T$19&lt;=0.3)</formula>
    </cfRule>
  </conditionalFormatting>
  <conditionalFormatting sqref="H11">
    <cfRule type="expression" dxfId="55" priority="624">
      <formula>AND($C$23&gt;0.7,$C$23&lt;=0.8,$T$19&gt;0.2,$T$19&lt;=0.3)</formula>
    </cfRule>
  </conditionalFormatting>
  <conditionalFormatting sqref="H12">
    <cfRule type="expression" dxfId="54" priority="625">
      <formula>AND($C$23&gt;0.6,$C$23&lt;=0.7,$T$19&gt;0.2,$T$19&lt;=0.3)</formula>
    </cfRule>
  </conditionalFormatting>
  <conditionalFormatting sqref="H13">
    <cfRule type="expression" dxfId="53" priority="626">
      <formula>AND($C$23&gt;0.5,$C$23&lt;=0.6,$T$19&gt;0.2,$T$19&lt;=0.3)</formula>
    </cfRule>
  </conditionalFormatting>
  <conditionalFormatting sqref="H14">
    <cfRule type="expression" dxfId="52" priority="627">
      <formula>AND($C$23&gt;0.4,$C$23&lt;=0.5,$T$19&gt;0.2,$T$19&lt;=0.3)</formula>
    </cfRule>
  </conditionalFormatting>
  <conditionalFormatting sqref="H15">
    <cfRule type="expression" dxfId="51" priority="628">
      <formula>AND($C$23&gt;0.3,$C$23&lt;=0.4,$T$19&gt;0.2,$T$19&lt;=0.3)</formula>
    </cfRule>
  </conditionalFormatting>
  <conditionalFormatting sqref="H16">
    <cfRule type="expression" dxfId="50" priority="629">
      <formula>AND($C$23&gt;0.2,$C$23&lt;=0.3,$T$19&gt;0.2,$T$19&lt;=0.3)</formula>
    </cfRule>
  </conditionalFormatting>
  <conditionalFormatting sqref="H17">
    <cfRule type="expression" dxfId="49" priority="630">
      <formula>AND($C$23&gt;0.1,$C$23&lt;=0.2,$T$19&gt;0.2,$T$19&lt;=0.3)</formula>
    </cfRule>
  </conditionalFormatting>
  <conditionalFormatting sqref="I17">
    <cfRule type="expression" dxfId="48" priority="640">
      <formula>AND($C$23&gt;0.1,$C$23&lt;=0.2,$T$19&gt;0.3,$T$19&lt;=0.4)</formula>
    </cfRule>
  </conditionalFormatting>
  <conditionalFormatting sqref="I16">
    <cfRule type="expression" dxfId="47" priority="639">
      <formula>AND($C$23&gt;0.2,$C$23&lt;=0.3,$T$19&gt;0.3,$T$19&lt;=0.4)</formula>
    </cfRule>
  </conditionalFormatting>
  <conditionalFormatting sqref="I15">
    <cfRule type="expression" dxfId="46" priority="638">
      <formula>AND($C$23&gt;0.3,$C$23&lt;=0.4,$T$19&gt;0.3,$T$19&lt;=0.4)</formula>
    </cfRule>
  </conditionalFormatting>
  <conditionalFormatting sqref="I14">
    <cfRule type="expression" dxfId="45" priority="637">
      <formula>AND($C$23&gt;0.4,$C$23&lt;=0.5,$T$19&gt;0.3,$T$19&lt;=0.4)</formula>
    </cfRule>
  </conditionalFormatting>
  <conditionalFormatting sqref="I13">
    <cfRule type="expression" dxfId="44" priority="636">
      <formula>AND($C$23&gt;0.5,$C$23&lt;=0.6,$T$19&gt;0.3,$T$19&lt;=0.4)</formula>
    </cfRule>
  </conditionalFormatting>
  <conditionalFormatting sqref="I12">
    <cfRule type="expression" dxfId="43" priority="635">
      <formula>AND($C$23&gt;0.6,$C$23&lt;=0.7,$T$19&gt;0.3,$T$19&lt;=0.4)</formula>
    </cfRule>
  </conditionalFormatting>
  <conditionalFormatting sqref="I11">
    <cfRule type="expression" dxfId="42" priority="634">
      <formula>AND($C$23&gt;0.7,$C$23&lt;=0.8,$T$19&gt;0.3,$T$19&lt;=0.4)</formula>
    </cfRule>
  </conditionalFormatting>
  <conditionalFormatting sqref="I10">
    <cfRule type="expression" dxfId="41" priority="633">
      <formula>AND($C$23&gt;0.8,$C$23&lt;=0.9,$T$19&gt;0.3,$T$19&lt;=0.4)</formula>
    </cfRule>
  </conditionalFormatting>
  <conditionalFormatting sqref="J10">
    <cfRule type="expression" dxfId="40" priority="643">
      <formula>AND($C$23&gt;0.8,$C$23&lt;=0.9,$T$19&gt;0.4,$T$19&lt;=0.5)</formula>
    </cfRule>
  </conditionalFormatting>
  <conditionalFormatting sqref="J11">
    <cfRule type="expression" dxfId="39" priority="644">
      <formula>AND($C$23&gt;0.7,$C$23&lt;=0.8,$T$19&gt;0.4,$T$19&lt;=0.5)</formula>
    </cfRule>
  </conditionalFormatting>
  <conditionalFormatting sqref="J12">
    <cfRule type="expression" dxfId="38" priority="645">
      <formula>AND($C$23&gt;0.6,$C$23&lt;=0.7,$T$19&gt;0.4,$T$19&lt;=0.5)</formula>
    </cfRule>
  </conditionalFormatting>
  <conditionalFormatting sqref="J13">
    <cfRule type="expression" dxfId="37" priority="646">
      <formula>AND($C$23&gt;0.5,$C$23&lt;=0.6,$T$19&gt;0.4,$T$19&lt;=0.5)</formula>
    </cfRule>
  </conditionalFormatting>
  <conditionalFormatting sqref="J14">
    <cfRule type="expression" dxfId="36" priority="647">
      <formula>AND($C$23&gt;0.4,$C$23&lt;=0.5,$T$19&gt;0.4,$T$19&lt;=0.5)</formula>
    </cfRule>
  </conditionalFormatting>
  <conditionalFormatting sqref="J15">
    <cfRule type="expression" dxfId="35" priority="648">
      <formula>AND($C$23&gt;0.3,$C$23&lt;=0.4,$T$19&gt;0.4,$T$19&lt;=0.5)</formula>
    </cfRule>
  </conditionalFormatting>
  <conditionalFormatting sqref="J16">
    <cfRule type="expression" dxfId="34" priority="649">
      <formula>AND($C$23&gt;0.2,$C$23&lt;=0.3,$T$19&gt;0.4,$T$19&lt;=0.5)</formula>
    </cfRule>
  </conditionalFormatting>
  <conditionalFormatting sqref="J17">
    <cfRule type="expression" dxfId="33" priority="650">
      <formula>AND($C$23&gt;0.1,$C$23&lt;=0.2,$T$19&gt;0.4,$T$19&lt;=0.5)</formula>
    </cfRule>
  </conditionalFormatting>
  <conditionalFormatting sqref="K17">
    <cfRule type="expression" dxfId="32" priority="660">
      <formula>AND($C$23&gt;0.1,$C$23&lt;=0.2,$T$19&gt;0.5,$T$19&lt;=0.6)</formula>
    </cfRule>
  </conditionalFormatting>
  <conditionalFormatting sqref="K16">
    <cfRule type="expression" dxfId="31" priority="659">
      <formula>AND($C$23&gt;0.2,$C$23&lt;=0.3,$T$19&gt;0.5,$T$19&lt;=0.6)</formula>
    </cfRule>
  </conditionalFormatting>
  <conditionalFormatting sqref="K15">
    <cfRule type="expression" dxfId="30" priority="658">
      <formula>AND($C$23&gt;0.3,$C$23&lt;=0.4,$T$19&gt;0.5,$T$19&lt;=0.6)</formula>
    </cfRule>
  </conditionalFormatting>
  <conditionalFormatting sqref="K14">
    <cfRule type="expression" dxfId="29" priority="657">
      <formula>AND($C$23&gt;0.4,$C$23&lt;=0.5,$T$19&gt;0.5,$T$19&lt;=0.6)</formula>
    </cfRule>
  </conditionalFormatting>
  <conditionalFormatting sqref="K13">
    <cfRule type="expression" dxfId="28" priority="656">
      <formula>AND($C$23&gt;0.5,$C$23&lt;=0.6,$T$19&gt;0.5,$T$19&lt;=0.6)</formula>
    </cfRule>
  </conditionalFormatting>
  <conditionalFormatting sqref="K12">
    <cfRule type="expression" dxfId="27" priority="655">
      <formula>AND($C$23&gt;0.6,$C$23&lt;=0.7,$T$19&gt;0.5,$T$19&lt;=0.6)</formula>
    </cfRule>
  </conditionalFormatting>
  <conditionalFormatting sqref="K11">
    <cfRule type="expression" dxfId="26" priority="654">
      <formula>AND($C$23&gt;0.7,$C$23&lt;=0.8,$T$19&gt;0.5,$T$19&lt;=0.6)</formula>
    </cfRule>
  </conditionalFormatting>
  <conditionalFormatting sqref="K10">
    <cfRule type="expression" dxfId="25" priority="653">
      <formula>AND($C$23&gt;0.8,$C$23&lt;=0.9,$T$19&gt;0.5,$T$19&lt;=0.6)</formula>
    </cfRule>
  </conditionalFormatting>
  <conditionalFormatting sqref="L10">
    <cfRule type="expression" dxfId="24" priority="663">
      <formula>AND($C$23&gt;0.8,$C$23&lt;=0.9,$T$19&gt;0.6,$T$19&lt;=0.7)</formula>
    </cfRule>
  </conditionalFormatting>
  <conditionalFormatting sqref="L11">
    <cfRule type="expression" dxfId="23" priority="664">
      <formula>AND($C$23&gt;0.7,$C$23&lt;=0.8,$T$19&gt;0.6,$T$19&lt;=0.7)</formula>
    </cfRule>
  </conditionalFormatting>
  <conditionalFormatting sqref="L12">
    <cfRule type="expression" dxfId="22" priority="665">
      <formula>AND($C$23&gt;0.6,$C$23&lt;=0.7,$T$19&gt;0.6,$T$19&lt;=0.7)</formula>
    </cfRule>
  </conditionalFormatting>
  <conditionalFormatting sqref="L13">
    <cfRule type="expression" dxfId="21" priority="666">
      <formula>AND($C$23&gt;0.5,$C$23&lt;=0.6,$T$19&gt;0.6,$T$19&lt;=0.7)</formula>
    </cfRule>
  </conditionalFormatting>
  <conditionalFormatting sqref="L14">
    <cfRule type="expression" dxfId="20" priority="667">
      <formula>AND($C$23&gt;0.4,$C$23&lt;=0.5,$T$19&gt;0.6,$T$19&lt;=0.7)</formula>
    </cfRule>
  </conditionalFormatting>
  <conditionalFormatting sqref="L15">
    <cfRule type="expression" dxfId="19" priority="668">
      <formula>AND($C$23&gt;0.3,$C$23&lt;=0.4,$T$19&gt;0.6,$T$19&lt;=0.7)</formula>
    </cfRule>
  </conditionalFormatting>
  <conditionalFormatting sqref="L16">
    <cfRule type="expression" dxfId="18" priority="669">
      <formula>AND($C$23&gt;0.2,$C$23&lt;=0.3,$T$19&gt;0.6,$T$19&lt;=0.7)</formula>
    </cfRule>
  </conditionalFormatting>
  <conditionalFormatting sqref="L17">
    <cfRule type="expression" dxfId="17" priority="670">
      <formula>AND($C$23&gt;0.1,$C$23&lt;=0.2,$T$19&gt;0.6,$T$19&lt;=0.7)</formula>
    </cfRule>
  </conditionalFormatting>
  <conditionalFormatting sqref="M17">
    <cfRule type="expression" dxfId="16" priority="680">
      <formula>AND($C$23&gt;0.1,$C$23&lt;=0.2,$T$19&gt;0.7,$T$19&lt;=0.8)</formula>
    </cfRule>
  </conditionalFormatting>
  <conditionalFormatting sqref="M16">
    <cfRule type="expression" dxfId="15" priority="679">
      <formula>AND($C$23&gt;0.2,$C$23&lt;=0.3,$T$19&gt;0.7,$T$19&lt;=0.8)</formula>
    </cfRule>
  </conditionalFormatting>
  <conditionalFormatting sqref="M15">
    <cfRule type="expression" dxfId="14" priority="678">
      <formula>AND($C$23&gt;0.3,$C$23&lt;=0.4,$T$19&gt;0.7,$T$19&lt;=0.8)</formula>
    </cfRule>
  </conditionalFormatting>
  <conditionalFormatting sqref="M14">
    <cfRule type="expression" dxfId="13" priority="677">
      <formula>AND($C$23&gt;0.4,$C$23&lt;=0.5,$T$19&gt;0.7,$T$19&lt;=0.8)</formula>
    </cfRule>
  </conditionalFormatting>
  <conditionalFormatting sqref="M13">
    <cfRule type="expression" dxfId="12" priority="676">
      <formula>AND($C$23&gt;0.5,$C$23&lt;=0.6,$T$19&gt;0.7,$T$19&lt;=0.8)</formula>
    </cfRule>
  </conditionalFormatting>
  <conditionalFormatting sqref="M12">
    <cfRule type="expression" dxfId="11" priority="675">
      <formula>AND($C$23&gt;0.6,$C$23&lt;=0.7,$T$19&gt;0.7,$T$19&lt;=0.8)</formula>
    </cfRule>
  </conditionalFormatting>
  <conditionalFormatting sqref="M11">
    <cfRule type="expression" dxfId="10" priority="674">
      <formula>AND($C$23&gt;0.7,$C$23&lt;=0.8,$T$19&gt;0.7,$T$19&lt;=0.8)</formula>
    </cfRule>
  </conditionalFormatting>
  <conditionalFormatting sqref="M10">
    <cfRule type="expression" dxfId="9" priority="673">
      <formula>AND($C$23&gt;0.8,$C$23&lt;=0.9,$T$19&gt;0.7,$T$19&lt;=0.8)</formula>
    </cfRule>
  </conditionalFormatting>
  <conditionalFormatting sqref="N10">
    <cfRule type="expression" dxfId="8" priority="683">
      <formula>AND($C$23&gt;0.8,$C$23&lt;=0.9,$T$19&gt;0.8,$T$19&lt;=0.9)</formula>
    </cfRule>
  </conditionalFormatting>
  <conditionalFormatting sqref="N11">
    <cfRule type="expression" dxfId="7" priority="684">
      <formula>AND($C$23&gt;0.7,$C$23&lt;=0.8,$T$19&gt;0.8,$T$19&lt;=0.9)</formula>
    </cfRule>
  </conditionalFormatting>
  <conditionalFormatting sqref="N12">
    <cfRule type="expression" dxfId="6" priority="685">
      <formula>AND($C$23&gt;0.6,$C$23&lt;=0.7,$T$19&gt;0.8,$T$19&lt;=0.9)</formula>
    </cfRule>
  </conditionalFormatting>
  <conditionalFormatting sqref="N13">
    <cfRule type="expression" dxfId="5" priority="686">
      <formula>AND($C$23&gt;0.5,$C$23&lt;=0.6,$T$19&gt;0.8,$T$19&lt;=0.9)</formula>
    </cfRule>
  </conditionalFormatting>
  <conditionalFormatting sqref="N14">
    <cfRule type="expression" dxfId="4" priority="687">
      <formula>AND($C$23&gt;0.4,$C$23&lt;=0.5,$T$19&gt;0.8,$T$19&lt;=0.9)</formula>
    </cfRule>
  </conditionalFormatting>
  <conditionalFormatting sqref="N15">
    <cfRule type="expression" dxfId="3" priority="688">
      <formula>AND($C$23&gt;0.3,$C$23&lt;=0.4,$T$19&gt;0.8,$T$19&lt;=0.9)</formula>
    </cfRule>
  </conditionalFormatting>
  <conditionalFormatting sqref="N16">
    <cfRule type="expression" dxfId="2" priority="689">
      <formula>AND($C$23&gt;0.2,$C$23&lt;=0.3,$T$19&gt;0.8,$T$19&lt;=0.9)</formula>
    </cfRule>
  </conditionalFormatting>
  <conditionalFormatting sqref="N17">
    <cfRule type="expression" dxfId="1" priority="690">
      <formula>AND($C$23&gt;0.1,$C$23&lt;=0.2,$T$19&gt;0.8,$T$19&lt;=0.9)</formula>
    </cfRule>
  </conditionalFormatting>
  <conditionalFormatting sqref="G17">
    <cfRule type="expression" dxfId="0" priority="620">
      <formula>AND($C$23&gt;0.1,$C$23&lt;=0.2,$T$19&gt;0.1,$T$19&lt;=0.2)</formula>
    </cfRule>
  </conditionalFormatting>
  <pageMargins left="0.59055118110236227" right="0.59055118110236227" top="0.94488188976377963" bottom="0.86250000000000004" header="0.31496062992125984" footer="0.31496062992125984"/>
  <pageSetup scale="45" fitToHeight="0" orientation="landscape" horizontalDpi="4294967293" r:id="rId1"/>
  <headerFooter>
    <oddHeader>&amp;L&amp;"Palatino Linotype,Negrita"&amp;18
Matriz de Mejores prácticas vs Desempeño&amp;C&amp;"Palatino Linotype,Negrita"&amp;24Programa Fábricas de Productividad
&amp;20Guía para el diagnóstico general de la Empresa&amp;R&amp;G</oddHeader>
    <oddFooter>&amp;L&amp;"Palatino Linotype,Normal"&amp;G
&amp;"Palatino Linotype,Cursiva"© Colombia Productiva&amp;C&amp;G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colBreaks count="1" manualBreakCount="1">
    <brk id="20"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dimension ref="A1:P41"/>
  <sheetViews>
    <sheetView showGridLines="0" view="pageLayout" zoomScale="70" zoomScaleNormal="85" zoomScaleSheetLayoutView="80" zoomScalePageLayoutView="70" workbookViewId="0">
      <selection activeCell="B34" sqref="B34"/>
    </sheetView>
  </sheetViews>
  <sheetFormatPr baseColWidth="10" defaultColWidth="1" defaultRowHeight="18" x14ac:dyDescent="0.25"/>
  <cols>
    <col min="1" max="1" width="4.7109375" style="84" customWidth="1"/>
    <col min="2" max="2" width="16.28515625" style="76" customWidth="1"/>
    <col min="3" max="4" width="30.28515625" style="76" customWidth="1"/>
    <col min="5" max="9" width="23.140625" style="76" customWidth="1"/>
    <col min="10" max="12" width="10" style="76" customWidth="1"/>
    <col min="13" max="13" width="50.28515625" style="76" customWidth="1"/>
    <col min="14" max="16384" width="1" style="76"/>
  </cols>
  <sheetData>
    <row r="1" spans="1:13" ht="39.6" customHeight="1" x14ac:dyDescent="0.25">
      <c r="A1" s="658" t="s">
        <v>0</v>
      </c>
      <c r="B1" s="659" t="s">
        <v>1</v>
      </c>
      <c r="C1" s="660" t="s">
        <v>19</v>
      </c>
      <c r="D1" s="659" t="s">
        <v>20</v>
      </c>
      <c r="E1" s="660" t="s">
        <v>2</v>
      </c>
      <c r="F1" s="660"/>
      <c r="G1" s="660"/>
      <c r="H1" s="660"/>
      <c r="I1" s="660"/>
      <c r="J1" s="654" t="s">
        <v>3</v>
      </c>
      <c r="K1" s="654"/>
      <c r="L1" s="654"/>
      <c r="M1" s="657" t="s">
        <v>4</v>
      </c>
    </row>
    <row r="2" spans="1:13" ht="39.6" customHeight="1" x14ac:dyDescent="0.25">
      <c r="A2" s="658"/>
      <c r="B2" s="659"/>
      <c r="C2" s="660"/>
      <c r="D2" s="659"/>
      <c r="E2" s="100">
        <v>1</v>
      </c>
      <c r="F2" s="101">
        <v>2</v>
      </c>
      <c r="G2" s="102">
        <v>3</v>
      </c>
      <c r="H2" s="103">
        <v>4</v>
      </c>
      <c r="I2" s="104">
        <v>5</v>
      </c>
      <c r="J2" s="291">
        <v>2020</v>
      </c>
      <c r="K2" s="291">
        <v>2021</v>
      </c>
      <c r="L2" s="291">
        <v>2022</v>
      </c>
      <c r="M2" s="657"/>
    </row>
    <row r="3" spans="1:13" s="86" customFormat="1" ht="17.649999999999999" customHeight="1" x14ac:dyDescent="0.25">
      <c r="A3" s="652">
        <v>1</v>
      </c>
      <c r="B3" s="653" t="s">
        <v>278</v>
      </c>
      <c r="C3" s="655" t="s">
        <v>517</v>
      </c>
      <c r="D3" s="655"/>
      <c r="E3" s="133"/>
      <c r="F3" s="133"/>
      <c r="G3" s="133"/>
      <c r="H3" s="133"/>
      <c r="I3" s="133"/>
      <c r="J3" s="134"/>
      <c r="K3" s="134"/>
      <c r="L3" s="134"/>
      <c r="M3" s="656"/>
    </row>
    <row r="4" spans="1:13" s="86" customFormat="1" ht="171.75" customHeight="1" x14ac:dyDescent="0.25">
      <c r="A4" s="652"/>
      <c r="B4" s="653"/>
      <c r="C4" s="655"/>
      <c r="D4" s="655"/>
      <c r="E4" s="537" t="s">
        <v>1054</v>
      </c>
      <c r="F4" s="537"/>
      <c r="G4" s="537" t="s">
        <v>1055</v>
      </c>
      <c r="H4" s="537"/>
      <c r="I4" s="537" t="s">
        <v>1051</v>
      </c>
      <c r="J4" s="105"/>
      <c r="K4" s="105"/>
      <c r="L4" s="105"/>
      <c r="M4" s="656"/>
    </row>
    <row r="5" spans="1:13" s="86" customFormat="1" ht="17.649999999999999" customHeight="1" x14ac:dyDescent="0.25">
      <c r="A5" s="652">
        <v>2</v>
      </c>
      <c r="B5" s="653" t="s">
        <v>279</v>
      </c>
      <c r="C5" s="655" t="s">
        <v>570</v>
      </c>
      <c r="D5" s="655"/>
      <c r="E5" s="133"/>
      <c r="F5" s="133"/>
      <c r="G5" s="133"/>
      <c r="H5" s="133"/>
      <c r="I5" s="133"/>
      <c r="J5" s="134"/>
      <c r="K5" s="134"/>
      <c r="L5" s="134"/>
      <c r="M5" s="656"/>
    </row>
    <row r="6" spans="1:13" s="86" customFormat="1" ht="210" customHeight="1" x14ac:dyDescent="0.25">
      <c r="A6" s="652"/>
      <c r="B6" s="653"/>
      <c r="C6" s="655"/>
      <c r="D6" s="655"/>
      <c r="E6" s="537" t="s">
        <v>1048</v>
      </c>
      <c r="F6" s="537" t="s">
        <v>1049</v>
      </c>
      <c r="G6" s="537" t="s">
        <v>1047</v>
      </c>
      <c r="H6" s="537" t="s">
        <v>1052</v>
      </c>
      <c r="I6" s="537" t="s">
        <v>1046</v>
      </c>
      <c r="J6" s="105"/>
      <c r="K6" s="105"/>
      <c r="L6" s="105"/>
      <c r="M6" s="656"/>
    </row>
    <row r="7" spans="1:13" s="82" customFormat="1" ht="17.649999999999999" customHeight="1" x14ac:dyDescent="0.25">
      <c r="A7" s="648">
        <v>3</v>
      </c>
      <c r="B7" s="651" t="s">
        <v>111</v>
      </c>
      <c r="C7" s="649" t="s">
        <v>112</v>
      </c>
      <c r="D7" s="290" t="s">
        <v>51</v>
      </c>
      <c r="E7" s="279">
        <v>2014</v>
      </c>
      <c r="F7" s="279">
        <v>2015</v>
      </c>
      <c r="G7" s="279">
        <v>2016</v>
      </c>
      <c r="H7" s="279">
        <v>2017</v>
      </c>
      <c r="I7" s="279">
        <v>2018</v>
      </c>
      <c r="J7" s="282"/>
      <c r="K7" s="282"/>
      <c r="L7" s="282"/>
      <c r="M7" s="650"/>
    </row>
    <row r="8" spans="1:13" s="82" customFormat="1" ht="54" customHeight="1" x14ac:dyDescent="0.25">
      <c r="A8" s="648"/>
      <c r="B8" s="651"/>
      <c r="C8" s="649"/>
      <c r="D8" s="482" t="s">
        <v>867</v>
      </c>
      <c r="E8" s="523"/>
      <c r="F8" s="523"/>
      <c r="G8" s="523"/>
      <c r="H8" s="523"/>
      <c r="I8" s="523"/>
      <c r="J8" s="661"/>
      <c r="K8" s="661"/>
      <c r="L8" s="661"/>
      <c r="M8" s="650"/>
    </row>
    <row r="9" spans="1:13" s="82" customFormat="1" ht="24.75" customHeight="1" x14ac:dyDescent="0.25">
      <c r="A9" s="648"/>
      <c r="B9" s="651"/>
      <c r="C9" s="649"/>
      <c r="D9" s="290" t="s">
        <v>113</v>
      </c>
      <c r="E9" s="501"/>
      <c r="F9" s="281" t="str">
        <f>IF(OR(F8="",E8=""),"",(F8/E8-1))</f>
        <v/>
      </c>
      <c r="G9" s="281" t="str">
        <f>IF(OR(G8="",F8=""),"",(G8/F8-1))</f>
        <v/>
      </c>
      <c r="H9" s="281" t="str">
        <f>IF(OR(H8="",G8=""),"",(H8/G8-1))</f>
        <v/>
      </c>
      <c r="I9" s="281" t="str">
        <f>IF(OR(I8="",H8=""),"",(I8/H8-1))</f>
        <v/>
      </c>
      <c r="J9" s="661"/>
      <c r="K9" s="661"/>
      <c r="L9" s="661"/>
      <c r="M9" s="650"/>
    </row>
    <row r="10" spans="1:13" s="82" customFormat="1" ht="69.75" customHeight="1" x14ac:dyDescent="0.25">
      <c r="A10" s="648"/>
      <c r="B10" s="651"/>
      <c r="C10" s="649"/>
      <c r="D10" s="290" t="s">
        <v>708</v>
      </c>
      <c r="E10" s="290"/>
      <c r="F10" s="281" t="str">
        <f>IF(OR(F8="",E8=""),"",(F8/E8)-1)</f>
        <v/>
      </c>
      <c r="G10" s="281" t="str">
        <f>IF(OR(G8="",E8=""),"",((G8/E8)^(1/2))-1)</f>
        <v/>
      </c>
      <c r="H10" s="281" t="str">
        <f>IF(OR(H8="",E8=""),"",((H8/E8)^(1/3))-1)</f>
        <v/>
      </c>
      <c r="I10" s="281" t="str">
        <f>IF(OR(I8="",E8=""),"",((I8/E8)^(1/4))-1)</f>
        <v/>
      </c>
      <c r="J10" s="661"/>
      <c r="K10" s="661"/>
      <c r="L10" s="661"/>
      <c r="M10" s="650"/>
    </row>
    <row r="11" spans="1:13" s="82" customFormat="1" ht="59.25" customHeight="1" x14ac:dyDescent="0.25">
      <c r="A11" s="648"/>
      <c r="B11" s="651"/>
      <c r="C11" s="649"/>
      <c r="D11" s="515" t="s">
        <v>866</v>
      </c>
      <c r="E11" s="506"/>
      <c r="F11" s="522"/>
      <c r="G11" s="522"/>
      <c r="H11" s="506"/>
      <c r="I11" s="506"/>
      <c r="J11" s="661"/>
      <c r="K11" s="661"/>
      <c r="L11" s="661"/>
      <c r="M11" s="650"/>
    </row>
    <row r="12" spans="1:13" s="82" customFormat="1" ht="24.75" customHeight="1" x14ac:dyDescent="0.25">
      <c r="A12" s="648"/>
      <c r="B12" s="651"/>
      <c r="C12" s="649"/>
      <c r="D12" s="510" t="s">
        <v>113</v>
      </c>
      <c r="E12" s="510"/>
      <c r="F12" s="281" t="str">
        <f>IF(OR(F11="",E11=""),"",(F11/E11-1))</f>
        <v/>
      </c>
      <c r="G12" s="281" t="str">
        <f>IF(OR(G11="",F11=""),"",(G11/F11-1))</f>
        <v/>
      </c>
      <c r="H12" s="281" t="str">
        <f>IF(OR(H11="",G11=""),"",(H11/G11-1))</f>
        <v/>
      </c>
      <c r="I12" s="281" t="str">
        <f>IF(OR(I11="",H11=""),"",(I11/H11-1))</f>
        <v/>
      </c>
      <c r="J12" s="511"/>
      <c r="K12" s="511"/>
      <c r="L12" s="511"/>
      <c r="M12" s="650"/>
    </row>
    <row r="13" spans="1:13" s="82" customFormat="1" ht="73.5" customHeight="1" x14ac:dyDescent="0.25">
      <c r="A13" s="648"/>
      <c r="B13" s="651"/>
      <c r="C13" s="649"/>
      <c r="D13" s="510" t="s">
        <v>865</v>
      </c>
      <c r="E13" s="510"/>
      <c r="F13" s="281" t="str">
        <f>IF(OR(F11="",E11=""),"",(F11/E11)-1)</f>
        <v/>
      </c>
      <c r="G13" s="281" t="str">
        <f>IF(OR(G11="",E11=""),"",((G11/E11)^(1/2))-1)</f>
        <v/>
      </c>
      <c r="H13" s="281" t="str">
        <f>IF(OR(H11="",E11=""),"",((H11/E11)^(1/3))-1)</f>
        <v/>
      </c>
      <c r="I13" s="281" t="str">
        <f>IF(OR(I11="",E11=""),"",((I11/E11)^(1/4))-1)</f>
        <v/>
      </c>
      <c r="J13" s="511"/>
      <c r="K13" s="511"/>
      <c r="L13" s="511"/>
      <c r="M13" s="650"/>
    </row>
    <row r="14" spans="1:13" s="82" customFormat="1" ht="17.649999999999999" customHeight="1" x14ac:dyDescent="0.25">
      <c r="A14" s="648"/>
      <c r="B14" s="651"/>
      <c r="C14" s="649"/>
      <c r="D14" s="649" t="s">
        <v>707</v>
      </c>
      <c r="E14" s="280"/>
      <c r="F14" s="280"/>
      <c r="G14" s="280"/>
      <c r="H14" s="280"/>
      <c r="I14" s="280"/>
      <c r="J14" s="282"/>
      <c r="K14" s="282"/>
      <c r="L14" s="282"/>
      <c r="M14" s="650"/>
    </row>
    <row r="15" spans="1:13" s="82" customFormat="1" ht="135" customHeight="1" x14ac:dyDescent="0.25">
      <c r="A15" s="648"/>
      <c r="B15" s="651"/>
      <c r="C15" s="649"/>
      <c r="D15" s="649"/>
      <c r="E15" s="290" t="s">
        <v>30</v>
      </c>
      <c r="F15" s="290" t="s">
        <v>189</v>
      </c>
      <c r="G15" s="290" t="s">
        <v>191</v>
      </c>
      <c r="H15" s="290" t="s">
        <v>190</v>
      </c>
      <c r="I15" s="290" t="s">
        <v>114</v>
      </c>
      <c r="J15" s="105"/>
      <c r="K15" s="105"/>
      <c r="L15" s="105"/>
      <c r="M15" s="650"/>
    </row>
    <row r="16" spans="1:13" s="82" customFormat="1" ht="17.649999999999999" customHeight="1" x14ac:dyDescent="0.25">
      <c r="A16" s="648">
        <v>4</v>
      </c>
      <c r="B16" s="651" t="s">
        <v>252</v>
      </c>
      <c r="C16" s="649" t="s">
        <v>1056</v>
      </c>
      <c r="D16" s="649" t="s">
        <v>817</v>
      </c>
      <c r="E16" s="280"/>
      <c r="F16" s="280"/>
      <c r="G16" s="280"/>
      <c r="H16" s="280"/>
      <c r="I16" s="280"/>
      <c r="J16" s="282"/>
      <c r="K16" s="282"/>
      <c r="L16" s="282"/>
      <c r="M16" s="650"/>
    </row>
    <row r="17" spans="1:13" s="82" customFormat="1" ht="162.75" customHeight="1" x14ac:dyDescent="0.25">
      <c r="A17" s="648"/>
      <c r="B17" s="651"/>
      <c r="C17" s="649"/>
      <c r="D17" s="649"/>
      <c r="E17" s="510" t="s">
        <v>878</v>
      </c>
      <c r="F17" s="290" t="s">
        <v>879</v>
      </c>
      <c r="G17" s="283" t="s">
        <v>880</v>
      </c>
      <c r="H17" s="290" t="s">
        <v>886</v>
      </c>
      <c r="I17" s="283" t="s">
        <v>881</v>
      </c>
      <c r="J17" s="105"/>
      <c r="K17" s="105"/>
      <c r="L17" s="105"/>
      <c r="M17" s="650"/>
    </row>
    <row r="18" spans="1:13" s="82" customFormat="1" ht="17.649999999999999" customHeight="1" x14ac:dyDescent="0.25">
      <c r="A18" s="648">
        <v>5</v>
      </c>
      <c r="B18" s="651" t="s">
        <v>750</v>
      </c>
      <c r="C18" s="649" t="s">
        <v>253</v>
      </c>
      <c r="D18" s="649" t="s">
        <v>818</v>
      </c>
      <c r="E18" s="280"/>
      <c r="F18" s="280"/>
      <c r="G18" s="280"/>
      <c r="H18" s="280"/>
      <c r="I18" s="280"/>
      <c r="J18" s="282"/>
      <c r="K18" s="282"/>
      <c r="L18" s="282"/>
      <c r="M18" s="650"/>
    </row>
    <row r="19" spans="1:13" s="82" customFormat="1" ht="75" customHeight="1" x14ac:dyDescent="0.25">
      <c r="A19" s="648"/>
      <c r="B19" s="651"/>
      <c r="C19" s="649"/>
      <c r="D19" s="649"/>
      <c r="E19" s="290" t="s">
        <v>254</v>
      </c>
      <c r="F19" s="290" t="s">
        <v>885</v>
      </c>
      <c r="G19" s="290" t="s">
        <v>882</v>
      </c>
      <c r="H19" s="510" t="s">
        <v>883</v>
      </c>
      <c r="I19" s="284" t="s">
        <v>884</v>
      </c>
      <c r="J19" s="105"/>
      <c r="K19" s="105"/>
      <c r="L19" s="105"/>
      <c r="M19" s="650"/>
    </row>
    <row r="20" spans="1:13" s="82" customFormat="1" ht="17.649999999999999" customHeight="1" x14ac:dyDescent="0.25">
      <c r="A20" s="648">
        <v>6</v>
      </c>
      <c r="B20" s="651" t="s">
        <v>115</v>
      </c>
      <c r="C20" s="649" t="s">
        <v>260</v>
      </c>
      <c r="D20" s="649" t="s">
        <v>751</v>
      </c>
      <c r="E20" s="280"/>
      <c r="F20" s="280"/>
      <c r="G20" s="280"/>
      <c r="H20" s="280"/>
      <c r="I20" s="280"/>
      <c r="J20" s="282"/>
      <c r="K20" s="282"/>
      <c r="L20" s="282"/>
      <c r="M20" s="650"/>
    </row>
    <row r="21" spans="1:13" s="82" customFormat="1" ht="234" customHeight="1" x14ac:dyDescent="0.25">
      <c r="A21" s="648"/>
      <c r="B21" s="651"/>
      <c r="C21" s="649"/>
      <c r="D21" s="649"/>
      <c r="E21" s="290" t="s">
        <v>30</v>
      </c>
      <c r="F21" s="290" t="s">
        <v>255</v>
      </c>
      <c r="G21" s="290" t="s">
        <v>256</v>
      </c>
      <c r="H21" s="290" t="s">
        <v>257</v>
      </c>
      <c r="I21" s="290" t="s">
        <v>752</v>
      </c>
      <c r="J21" s="105"/>
      <c r="K21" s="105"/>
      <c r="L21" s="105"/>
      <c r="M21" s="650"/>
    </row>
    <row r="22" spans="1:13" s="82" customFormat="1" ht="17.649999999999999" customHeight="1" x14ac:dyDescent="0.25">
      <c r="A22" s="648">
        <v>7</v>
      </c>
      <c r="B22" s="651" t="s">
        <v>116</v>
      </c>
      <c r="C22" s="649" t="s">
        <v>117</v>
      </c>
      <c r="D22" s="649" t="s">
        <v>753</v>
      </c>
      <c r="E22" s="280"/>
      <c r="F22" s="280"/>
      <c r="G22" s="280"/>
      <c r="H22" s="280"/>
      <c r="I22" s="280"/>
      <c r="J22" s="282"/>
      <c r="K22" s="282"/>
      <c r="L22" s="282"/>
      <c r="M22" s="650"/>
    </row>
    <row r="23" spans="1:13" s="82" customFormat="1" ht="180" customHeight="1" x14ac:dyDescent="0.25">
      <c r="A23" s="648"/>
      <c r="B23" s="651"/>
      <c r="C23" s="649"/>
      <c r="D23" s="649"/>
      <c r="E23" s="290" t="s">
        <v>1057</v>
      </c>
      <c r="F23" s="290" t="s">
        <v>118</v>
      </c>
      <c r="G23" s="290" t="s">
        <v>1058</v>
      </c>
      <c r="H23" s="290" t="s">
        <v>1060</v>
      </c>
      <c r="I23" s="290" t="s">
        <v>1059</v>
      </c>
      <c r="J23" s="105"/>
      <c r="K23" s="105"/>
      <c r="L23" s="105"/>
      <c r="M23" s="650"/>
    </row>
    <row r="24" spans="1:13" x14ac:dyDescent="0.25">
      <c r="A24" s="285"/>
      <c r="B24" s="286"/>
      <c r="C24" s="286"/>
      <c r="D24" s="287"/>
      <c r="E24" s="286"/>
      <c r="F24" s="286"/>
      <c r="G24" s="286"/>
      <c r="H24" s="286"/>
      <c r="I24" s="286"/>
      <c r="J24" s="287"/>
      <c r="K24" s="287"/>
      <c r="L24" s="287"/>
      <c r="M24" s="288"/>
    </row>
    <row r="25" spans="1:13" s="138" customFormat="1" x14ac:dyDescent="0.35">
      <c r="A25" s="162"/>
      <c r="B25" s="126" t="s">
        <v>162</v>
      </c>
      <c r="C25" s="125"/>
      <c r="D25" s="137"/>
      <c r="E25" s="137"/>
      <c r="F25" s="137"/>
      <c r="G25" s="137"/>
      <c r="H25" s="137"/>
      <c r="I25" s="137"/>
      <c r="J25" s="137"/>
      <c r="K25" s="137"/>
      <c r="L25" s="137"/>
      <c r="M25" s="163"/>
    </row>
    <row r="26" spans="1:13" s="138" customFormat="1" ht="15.75" x14ac:dyDescent="0.25">
      <c r="A26" s="162"/>
      <c r="B26" s="137"/>
      <c r="C26" s="137"/>
      <c r="D26" s="137"/>
      <c r="E26" s="137"/>
      <c r="F26" s="137"/>
      <c r="G26" s="137"/>
      <c r="H26" s="137"/>
      <c r="I26" s="137"/>
      <c r="J26" s="137"/>
      <c r="K26" s="137"/>
      <c r="L26" s="137"/>
      <c r="M26" s="163"/>
    </row>
    <row r="27" spans="1:13" s="138" customFormat="1" ht="15.75" x14ac:dyDescent="0.25">
      <c r="A27" s="162"/>
      <c r="B27" s="137"/>
      <c r="C27" s="137"/>
      <c r="D27" s="137"/>
      <c r="E27" s="137"/>
      <c r="F27" s="137"/>
      <c r="G27" s="137"/>
      <c r="H27" s="137"/>
      <c r="I27" s="137"/>
      <c r="J27" s="137"/>
      <c r="K27" s="137"/>
      <c r="L27" s="137"/>
      <c r="M27" s="163"/>
    </row>
    <row r="28" spans="1:13" s="138" customFormat="1" ht="15.75" x14ac:dyDescent="0.25">
      <c r="A28" s="162"/>
      <c r="B28" s="137"/>
      <c r="C28" s="137"/>
      <c r="D28" s="137"/>
      <c r="E28" s="137"/>
      <c r="F28" s="137"/>
      <c r="G28" s="137"/>
      <c r="H28" s="137"/>
      <c r="I28" s="137"/>
      <c r="J28" s="137"/>
      <c r="K28" s="137"/>
      <c r="L28" s="137"/>
      <c r="M28" s="163"/>
    </row>
    <row r="29" spans="1:13" s="138" customFormat="1" ht="15.75" x14ac:dyDescent="0.25">
      <c r="A29" s="162"/>
      <c r="B29" s="137"/>
      <c r="C29" s="137"/>
      <c r="D29" s="137"/>
      <c r="E29" s="137"/>
      <c r="F29" s="137"/>
      <c r="G29" s="137"/>
      <c r="H29" s="137"/>
      <c r="I29" s="137"/>
      <c r="J29" s="137"/>
      <c r="K29" s="137"/>
      <c r="L29" s="137"/>
      <c r="M29" s="163"/>
    </row>
    <row r="30" spans="1:13" s="138" customFormat="1" ht="15.75" x14ac:dyDescent="0.25">
      <c r="A30" s="162"/>
      <c r="B30" s="137"/>
      <c r="C30" s="137"/>
      <c r="D30" s="137"/>
      <c r="E30" s="137"/>
      <c r="F30" s="137"/>
      <c r="G30" s="137"/>
      <c r="H30" s="137"/>
      <c r="I30" s="137"/>
      <c r="J30" s="137"/>
      <c r="K30" s="137"/>
      <c r="L30" s="137"/>
      <c r="M30" s="163"/>
    </row>
    <row r="31" spans="1:13" s="138" customFormat="1" ht="15.75" x14ac:dyDescent="0.25">
      <c r="A31" s="162"/>
      <c r="B31" s="137"/>
      <c r="C31" s="137"/>
      <c r="D31" s="137"/>
      <c r="E31" s="137"/>
      <c r="F31" s="137"/>
      <c r="G31" s="137"/>
      <c r="H31" s="137"/>
      <c r="I31" s="137"/>
      <c r="J31" s="137"/>
      <c r="K31" s="137"/>
      <c r="L31" s="137"/>
      <c r="M31" s="163"/>
    </row>
    <row r="32" spans="1:13" s="138" customFormat="1" ht="15.75" x14ac:dyDescent="0.25">
      <c r="A32" s="162"/>
      <c r="B32" s="137"/>
      <c r="C32" s="137"/>
      <c r="D32" s="137"/>
      <c r="E32" s="137"/>
      <c r="F32" s="137"/>
      <c r="G32" s="137"/>
      <c r="H32" s="137"/>
      <c r="I32" s="137"/>
      <c r="J32" s="137"/>
      <c r="K32" s="137"/>
      <c r="L32" s="137"/>
      <c r="M32" s="163"/>
    </row>
    <row r="33" spans="1:16" s="138" customFormat="1" ht="15.75" x14ac:dyDescent="0.25">
      <c r="A33" s="162"/>
      <c r="B33" s="137"/>
      <c r="C33" s="137"/>
      <c r="D33" s="137"/>
      <c r="E33" s="137"/>
      <c r="F33" s="137"/>
      <c r="G33" s="137"/>
      <c r="H33" s="137"/>
      <c r="I33" s="137"/>
      <c r="J33" s="137"/>
      <c r="K33" s="137"/>
      <c r="L33" s="137"/>
      <c r="M33" s="163"/>
    </row>
    <row r="34" spans="1:16" x14ac:dyDescent="0.25">
      <c r="A34" s="162"/>
      <c r="B34" s="137"/>
      <c r="C34" s="137"/>
      <c r="D34" s="137"/>
      <c r="E34" s="137"/>
      <c r="F34" s="137"/>
      <c r="G34" s="137"/>
      <c r="H34" s="137"/>
      <c r="I34" s="137"/>
      <c r="J34" s="137"/>
      <c r="K34" s="137"/>
      <c r="L34" s="137"/>
      <c r="M34" s="163"/>
      <c r="N34" s="138"/>
      <c r="O34" s="138"/>
      <c r="P34" s="138"/>
    </row>
    <row r="35" spans="1:16" x14ac:dyDescent="0.25">
      <c r="A35" s="264"/>
      <c r="B35" s="265"/>
      <c r="C35" s="265"/>
      <c r="D35" s="265"/>
      <c r="E35" s="265"/>
      <c r="F35" s="265"/>
      <c r="G35" s="265"/>
      <c r="H35" s="265"/>
      <c r="I35" s="265"/>
      <c r="J35" s="265"/>
      <c r="K35" s="265"/>
      <c r="L35" s="265"/>
      <c r="M35" s="266"/>
    </row>
    <row r="36" spans="1:16" x14ac:dyDescent="0.25">
      <c r="A36" s="264"/>
      <c r="B36" s="265"/>
      <c r="C36" s="265"/>
      <c r="D36" s="265"/>
      <c r="E36" s="265"/>
      <c r="F36" s="265"/>
      <c r="G36" s="265"/>
      <c r="H36" s="265"/>
      <c r="I36" s="265"/>
      <c r="J36" s="265"/>
      <c r="K36" s="265"/>
      <c r="L36" s="265"/>
      <c r="M36" s="266"/>
    </row>
    <row r="37" spans="1:16" x14ac:dyDescent="0.25">
      <c r="A37" s="264"/>
      <c r="B37" s="265"/>
      <c r="C37" s="265"/>
      <c r="D37" s="265"/>
      <c r="E37" s="265"/>
      <c r="F37" s="265"/>
      <c r="G37" s="265"/>
      <c r="H37" s="265"/>
      <c r="I37" s="265"/>
      <c r="J37" s="265"/>
      <c r="K37" s="265"/>
      <c r="L37" s="265"/>
      <c r="M37" s="266"/>
    </row>
    <row r="38" spans="1:16" x14ac:dyDescent="0.25">
      <c r="A38" s="264"/>
      <c r="B38" s="265"/>
      <c r="C38" s="265"/>
      <c r="D38" s="265"/>
      <c r="E38" s="265"/>
      <c r="F38" s="265"/>
      <c r="G38" s="265"/>
      <c r="H38" s="265"/>
      <c r="I38" s="265"/>
      <c r="J38" s="265"/>
      <c r="K38" s="265"/>
      <c r="L38" s="265"/>
      <c r="M38" s="266"/>
    </row>
    <row r="39" spans="1:16" x14ac:dyDescent="0.25">
      <c r="A39" s="264"/>
      <c r="B39" s="265"/>
      <c r="C39" s="265"/>
      <c r="D39" s="265"/>
      <c r="E39" s="265"/>
      <c r="F39" s="265"/>
      <c r="G39" s="265"/>
      <c r="H39" s="265"/>
      <c r="I39" s="265"/>
      <c r="J39" s="265"/>
      <c r="K39" s="265"/>
      <c r="L39" s="265"/>
      <c r="M39" s="266"/>
    </row>
    <row r="40" spans="1:16" x14ac:dyDescent="0.25">
      <c r="A40" s="264"/>
      <c r="B40" s="265"/>
      <c r="C40" s="265"/>
      <c r="D40" s="265"/>
      <c r="E40" s="265"/>
      <c r="F40" s="265"/>
      <c r="G40" s="265"/>
      <c r="H40" s="265"/>
      <c r="I40" s="265"/>
      <c r="J40" s="265"/>
      <c r="K40" s="265"/>
      <c r="L40" s="265"/>
      <c r="M40" s="266"/>
    </row>
    <row r="41" spans="1:16" x14ac:dyDescent="0.25">
      <c r="A41" s="264"/>
      <c r="B41" s="265"/>
      <c r="C41" s="265"/>
      <c r="D41" s="265"/>
      <c r="E41" s="265"/>
      <c r="F41" s="265"/>
      <c r="G41" s="265"/>
      <c r="H41" s="265"/>
      <c r="I41" s="265"/>
      <c r="J41" s="265"/>
      <c r="K41" s="265"/>
      <c r="L41" s="265"/>
      <c r="M41" s="266"/>
    </row>
  </sheetData>
  <sheetProtection selectLockedCells="1"/>
  <mergeCells count="45">
    <mergeCell ref="C18:C19"/>
    <mergeCell ref="D18:D19"/>
    <mergeCell ref="M18:M19"/>
    <mergeCell ref="C5:C6"/>
    <mergeCell ref="C16:C17"/>
    <mergeCell ref="D16:D17"/>
    <mergeCell ref="M16:M17"/>
    <mergeCell ref="C7:C15"/>
    <mergeCell ref="M7:M15"/>
    <mergeCell ref="L8:L11"/>
    <mergeCell ref="K8:K11"/>
    <mergeCell ref="J8:J11"/>
    <mergeCell ref="D14:D15"/>
    <mergeCell ref="J1:L1"/>
    <mergeCell ref="A3:A4"/>
    <mergeCell ref="B3:B4"/>
    <mergeCell ref="C3:C4"/>
    <mergeCell ref="M5:M6"/>
    <mergeCell ref="M3:M4"/>
    <mergeCell ref="M1:M2"/>
    <mergeCell ref="D5:D6"/>
    <mergeCell ref="D3:D4"/>
    <mergeCell ref="A1:A2"/>
    <mergeCell ref="B1:B2"/>
    <mergeCell ref="C1:C2"/>
    <mergeCell ref="D1:D2"/>
    <mergeCell ref="E1:I1"/>
    <mergeCell ref="B18:B19"/>
    <mergeCell ref="A5:A6"/>
    <mergeCell ref="B5:B6"/>
    <mergeCell ref="B7:B15"/>
    <mergeCell ref="A16:A17"/>
    <mergeCell ref="B16:B17"/>
    <mergeCell ref="A18:A19"/>
    <mergeCell ref="A7:A15"/>
    <mergeCell ref="A20:A21"/>
    <mergeCell ref="C20:C21"/>
    <mergeCell ref="D20:D21"/>
    <mergeCell ref="M20:M21"/>
    <mergeCell ref="B22:B23"/>
    <mergeCell ref="B20:B21"/>
    <mergeCell ref="A22:A23"/>
    <mergeCell ref="C22:C23"/>
    <mergeCell ref="D22:D23"/>
    <mergeCell ref="M22:M23"/>
  </mergeCells>
  <dataValidations disablePrompts="1" count="1">
    <dataValidation type="whole" allowBlank="1" showInputMessage="1" showErrorMessage="1" sqref="J14:L14 J5:L5 J7:L8" xr:uid="{00000000-0002-0000-0500-000000000000}">
      <formula1>0</formula1>
      <formula2>5</formula2>
    </dataValidation>
  </dataValidations>
  <pageMargins left="0.59055118110236227" right="0.59055118110236227" top="0.94488188976377963" bottom="0.82677165354330717" header="0.31496062992125984" footer="0.31496062992125984"/>
  <pageSetup scale="45" orientation="landscape" horizontalDpi="4294967293" r:id="rId1"/>
  <headerFooter>
    <oddHeader>&amp;L&amp;"Palatino Linotype,Negrita"&amp;18
Componente 1: Gestión comercial&amp;C&amp;"Palatino Linotype,Negrita"&amp;24Programa Fábricas de Productividad
&amp;20Guía para el diagnóstico general de la Empresa&amp;R&amp;G</oddHeader>
    <oddFooter>&amp;L&amp;"Palatino Linotype,Normal"&amp;G
&amp;"Palatino Linotype,Cursiva"© Colombia Productiva&amp;C&amp;"Palatino Linotype,Negrita"&amp;18&amp;G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1" manualBreakCount="1">
    <brk id="15" max="12" man="1"/>
  </rowBreaks>
  <colBreaks count="1" manualBreakCount="1">
    <brk id="13" max="48" man="1"/>
  </colBreaks>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M76"/>
  <sheetViews>
    <sheetView showGridLines="0" view="pageLayout" zoomScale="70" zoomScaleNormal="89" zoomScaleSheetLayoutView="70" zoomScalePageLayoutView="70" workbookViewId="0">
      <selection activeCell="E4" sqref="E4"/>
    </sheetView>
  </sheetViews>
  <sheetFormatPr baseColWidth="10" defaultColWidth="2.28515625" defaultRowHeight="18" x14ac:dyDescent="0.25"/>
  <cols>
    <col min="1" max="1" width="4.7109375" style="439" customWidth="1"/>
    <col min="2" max="2" width="33.7109375" style="439" customWidth="1"/>
    <col min="3" max="3" width="30.28515625" style="439" customWidth="1"/>
    <col min="4" max="4" width="27.28515625" style="439" customWidth="1"/>
    <col min="5" max="9" width="20.28515625" style="439" customWidth="1"/>
    <col min="10" max="12" width="10" style="439" customWidth="1"/>
    <col min="13" max="13" width="50.28515625" style="439" customWidth="1"/>
    <col min="14" max="24" width="2.28515625" style="439"/>
    <col min="25" max="25" width="8.7109375" style="439" customWidth="1"/>
    <col min="26" max="16384" width="2.28515625" style="439"/>
  </cols>
  <sheetData>
    <row r="1" spans="1:13" ht="39" customHeight="1" x14ac:dyDescent="0.25">
      <c r="A1" s="684" t="s">
        <v>0</v>
      </c>
      <c r="B1" s="683" t="s">
        <v>1</v>
      </c>
      <c r="C1" s="678" t="s">
        <v>19</v>
      </c>
      <c r="D1" s="683" t="s">
        <v>20</v>
      </c>
      <c r="E1" s="678" t="s">
        <v>2</v>
      </c>
      <c r="F1" s="678"/>
      <c r="G1" s="678"/>
      <c r="H1" s="678"/>
      <c r="I1" s="678"/>
      <c r="J1" s="682" t="s">
        <v>3</v>
      </c>
      <c r="K1" s="682"/>
      <c r="L1" s="682"/>
      <c r="M1" s="681" t="s">
        <v>4</v>
      </c>
    </row>
    <row r="2" spans="1:13" ht="39.6" customHeight="1" x14ac:dyDescent="0.25">
      <c r="A2" s="684"/>
      <c r="B2" s="683"/>
      <c r="C2" s="678"/>
      <c r="D2" s="683"/>
      <c r="E2" s="440">
        <v>1</v>
      </c>
      <c r="F2" s="441">
        <v>2</v>
      </c>
      <c r="G2" s="442">
        <v>3</v>
      </c>
      <c r="H2" s="443">
        <v>4</v>
      </c>
      <c r="I2" s="444">
        <v>5</v>
      </c>
      <c r="J2" s="445">
        <v>2020</v>
      </c>
      <c r="K2" s="445">
        <v>2021</v>
      </c>
      <c r="L2" s="445">
        <v>2022</v>
      </c>
      <c r="M2" s="681"/>
    </row>
    <row r="3" spans="1:13" ht="33" customHeight="1" x14ac:dyDescent="0.25">
      <c r="A3" s="668" t="s">
        <v>518</v>
      </c>
      <c r="B3" s="669"/>
      <c r="C3" s="669"/>
      <c r="D3" s="669"/>
      <c r="E3" s="669"/>
      <c r="F3" s="669"/>
      <c r="G3" s="669"/>
      <c r="H3" s="669"/>
      <c r="I3" s="669"/>
      <c r="J3" s="669"/>
      <c r="K3" s="669"/>
      <c r="L3" s="669"/>
      <c r="M3" s="670"/>
    </row>
    <row r="4" spans="1:13" s="448" customFormat="1" x14ac:dyDescent="0.25">
      <c r="A4" s="673">
        <v>1</v>
      </c>
      <c r="B4" s="675" t="s">
        <v>32</v>
      </c>
      <c r="C4" s="665" t="s">
        <v>1063</v>
      </c>
      <c r="D4" s="671" t="s">
        <v>1021</v>
      </c>
      <c r="E4" s="275"/>
      <c r="F4" s="275"/>
      <c r="G4" s="275"/>
      <c r="H4" s="275"/>
      <c r="I4" s="275"/>
      <c r="J4" s="276"/>
      <c r="K4" s="276"/>
      <c r="L4" s="276"/>
      <c r="M4" s="672"/>
    </row>
    <row r="5" spans="1:13" s="448" customFormat="1" ht="186" customHeight="1" x14ac:dyDescent="0.25">
      <c r="A5" s="680"/>
      <c r="B5" s="685"/>
      <c r="C5" s="665"/>
      <c r="D5" s="671"/>
      <c r="E5" s="538" t="s">
        <v>1043</v>
      </c>
      <c r="F5" s="538" t="s">
        <v>1042</v>
      </c>
      <c r="G5" s="538" t="s">
        <v>1044</v>
      </c>
      <c r="H5" s="538" t="s">
        <v>1045</v>
      </c>
      <c r="I5" s="538" t="s">
        <v>1061</v>
      </c>
      <c r="J5" s="451"/>
      <c r="K5" s="451"/>
      <c r="L5" s="451"/>
      <c r="M5" s="672"/>
    </row>
    <row r="6" spans="1:13" s="448" customFormat="1" ht="17.649999999999999" customHeight="1" x14ac:dyDescent="0.25">
      <c r="A6" s="680"/>
      <c r="B6" s="685"/>
      <c r="C6" s="665" t="s">
        <v>1064</v>
      </c>
      <c r="D6" s="671" t="s">
        <v>1022</v>
      </c>
      <c r="E6" s="275"/>
      <c r="F6" s="275"/>
      <c r="G6" s="275"/>
      <c r="H6" s="275"/>
      <c r="I6" s="275"/>
      <c r="J6" s="276"/>
      <c r="K6" s="276"/>
      <c r="L6" s="276"/>
      <c r="M6" s="672"/>
    </row>
    <row r="7" spans="1:13" s="448" customFormat="1" ht="165" customHeight="1" x14ac:dyDescent="0.25">
      <c r="A7" s="680"/>
      <c r="B7" s="685"/>
      <c r="C7" s="665"/>
      <c r="D7" s="671"/>
      <c r="E7" s="449" t="s">
        <v>1039</v>
      </c>
      <c r="F7" s="538" t="s">
        <v>1042</v>
      </c>
      <c r="G7" s="538" t="s">
        <v>1041</v>
      </c>
      <c r="H7" s="538" t="s">
        <v>1040</v>
      </c>
      <c r="I7" s="449" t="s">
        <v>1062</v>
      </c>
      <c r="J7" s="451"/>
      <c r="K7" s="451"/>
      <c r="L7" s="451"/>
      <c r="M7" s="672"/>
    </row>
    <row r="8" spans="1:13" s="448" customFormat="1" ht="17.649999999999999" customHeight="1" x14ac:dyDescent="0.25">
      <c r="A8" s="680"/>
      <c r="B8" s="685"/>
      <c r="C8" s="665" t="s">
        <v>266</v>
      </c>
      <c r="D8" s="665" t="s">
        <v>710</v>
      </c>
      <c r="E8" s="275"/>
      <c r="F8" s="275"/>
      <c r="G8" s="275"/>
      <c r="H8" s="275"/>
      <c r="I8" s="275"/>
      <c r="J8" s="276"/>
      <c r="K8" s="276"/>
      <c r="L8" s="276"/>
      <c r="M8" s="672"/>
    </row>
    <row r="9" spans="1:13" s="448" customFormat="1" ht="76.150000000000006" customHeight="1" x14ac:dyDescent="0.25">
      <c r="A9" s="674"/>
      <c r="B9" s="676"/>
      <c r="C9" s="665"/>
      <c r="D9" s="665"/>
      <c r="E9" s="449" t="s">
        <v>30</v>
      </c>
      <c r="F9" s="449" t="s">
        <v>33</v>
      </c>
      <c r="G9" s="450" t="s">
        <v>687</v>
      </c>
      <c r="H9" s="450" t="s">
        <v>688</v>
      </c>
      <c r="I9" s="449" t="s">
        <v>709</v>
      </c>
      <c r="J9" s="451"/>
      <c r="K9" s="451"/>
      <c r="L9" s="451"/>
      <c r="M9" s="672"/>
    </row>
    <row r="10" spans="1:13" s="448" customFormat="1" ht="17.649999999999999" customHeight="1" x14ac:dyDescent="0.25">
      <c r="A10" s="662">
        <v>2</v>
      </c>
      <c r="B10" s="667" t="s">
        <v>34</v>
      </c>
      <c r="C10" s="663" t="s">
        <v>35</v>
      </c>
      <c r="D10" s="665" t="s">
        <v>261</v>
      </c>
      <c r="E10" s="275"/>
      <c r="F10" s="275"/>
      <c r="G10" s="275"/>
      <c r="H10" s="275"/>
      <c r="I10" s="275"/>
      <c r="J10" s="276"/>
      <c r="K10" s="276"/>
      <c r="L10" s="276"/>
      <c r="M10" s="677"/>
    </row>
    <row r="11" spans="1:13" s="448" customFormat="1" ht="37.15" customHeight="1" x14ac:dyDescent="0.25">
      <c r="A11" s="662"/>
      <c r="B11" s="667"/>
      <c r="C11" s="663"/>
      <c r="D11" s="665"/>
      <c r="E11" s="449" t="s">
        <v>208</v>
      </c>
      <c r="F11" s="449" t="s">
        <v>888</v>
      </c>
      <c r="G11" s="475" t="s">
        <v>887</v>
      </c>
      <c r="H11" s="475" t="s">
        <v>889</v>
      </c>
      <c r="I11" s="452" t="s">
        <v>36</v>
      </c>
      <c r="J11" s="451"/>
      <c r="K11" s="451"/>
      <c r="L11" s="451"/>
      <c r="M11" s="677"/>
    </row>
    <row r="12" spans="1:13" s="448" customFormat="1" ht="17.649999999999999" customHeight="1" x14ac:dyDescent="0.25">
      <c r="A12" s="662"/>
      <c r="B12" s="667"/>
      <c r="C12" s="666" t="s">
        <v>1065</v>
      </c>
      <c r="D12" s="665"/>
      <c r="E12" s="483"/>
      <c r="F12" s="484"/>
      <c r="G12" s="484"/>
      <c r="H12" s="484"/>
      <c r="I12" s="484"/>
      <c r="J12" s="447"/>
      <c r="K12" s="447"/>
      <c r="L12" s="447"/>
      <c r="M12" s="672"/>
    </row>
    <row r="13" spans="1:13" s="448" customFormat="1" ht="37.9" customHeight="1" x14ac:dyDescent="0.25">
      <c r="A13" s="662"/>
      <c r="B13" s="667"/>
      <c r="C13" s="666"/>
      <c r="D13" s="665"/>
      <c r="E13" s="449" t="s">
        <v>208</v>
      </c>
      <c r="F13" s="512" t="s">
        <v>888</v>
      </c>
      <c r="G13" s="475" t="s">
        <v>887</v>
      </c>
      <c r="H13" s="475" t="s">
        <v>889</v>
      </c>
      <c r="I13" s="452" t="s">
        <v>36</v>
      </c>
      <c r="J13" s="451"/>
      <c r="K13" s="451"/>
      <c r="L13" s="451"/>
      <c r="M13" s="672"/>
    </row>
    <row r="14" spans="1:13" s="448" customFormat="1" ht="17.649999999999999" customHeight="1" x14ac:dyDescent="0.25">
      <c r="A14" s="662">
        <v>3</v>
      </c>
      <c r="B14" s="667" t="s">
        <v>37</v>
      </c>
      <c r="C14" s="665" t="s">
        <v>754</v>
      </c>
      <c r="D14" s="665" t="s">
        <v>819</v>
      </c>
      <c r="E14" s="446"/>
      <c r="F14" s="446"/>
      <c r="G14" s="446"/>
      <c r="H14" s="446"/>
      <c r="I14" s="446"/>
      <c r="J14" s="447"/>
      <c r="K14" s="447"/>
      <c r="L14" s="447"/>
      <c r="M14" s="679"/>
    </row>
    <row r="15" spans="1:13" s="448" customFormat="1" ht="65.45" customHeight="1" x14ac:dyDescent="0.25">
      <c r="A15" s="662"/>
      <c r="B15" s="667"/>
      <c r="C15" s="665"/>
      <c r="D15" s="665"/>
      <c r="E15" s="449" t="s">
        <v>30</v>
      </c>
      <c r="F15" s="453" t="s">
        <v>258</v>
      </c>
      <c r="G15" s="449" t="s">
        <v>890</v>
      </c>
      <c r="H15" s="449" t="s">
        <v>891</v>
      </c>
      <c r="I15" s="453" t="s">
        <v>892</v>
      </c>
      <c r="J15" s="451"/>
      <c r="K15" s="451"/>
      <c r="L15" s="451"/>
      <c r="M15" s="679"/>
    </row>
    <row r="16" spans="1:13" ht="17.649999999999999" customHeight="1" x14ac:dyDescent="0.25">
      <c r="A16" s="664">
        <v>4</v>
      </c>
      <c r="B16" s="667" t="s">
        <v>508</v>
      </c>
      <c r="C16" s="665" t="s">
        <v>259</v>
      </c>
      <c r="D16" s="671" t="s">
        <v>1023</v>
      </c>
      <c r="E16" s="484"/>
      <c r="F16" s="505"/>
      <c r="G16" s="505"/>
      <c r="H16" s="505"/>
      <c r="I16" s="505"/>
      <c r="J16" s="447"/>
      <c r="K16" s="447"/>
      <c r="L16" s="447"/>
      <c r="M16" s="679"/>
    </row>
    <row r="17" spans="1:13" ht="106.15" customHeight="1" x14ac:dyDescent="0.25">
      <c r="A17" s="664"/>
      <c r="B17" s="667"/>
      <c r="C17" s="665"/>
      <c r="D17" s="671"/>
      <c r="E17" s="449" t="s">
        <v>209</v>
      </c>
      <c r="F17" s="449" t="s">
        <v>947</v>
      </c>
      <c r="G17" s="449" t="s">
        <v>946</v>
      </c>
      <c r="H17" s="450" t="s">
        <v>945</v>
      </c>
      <c r="I17" s="450" t="s">
        <v>31</v>
      </c>
      <c r="J17" s="451"/>
      <c r="K17" s="451"/>
      <c r="L17" s="451"/>
      <c r="M17" s="679"/>
    </row>
    <row r="18" spans="1:13" s="455" customFormat="1" ht="17.649999999999999" customHeight="1" x14ac:dyDescent="0.25">
      <c r="A18" s="662">
        <v>5</v>
      </c>
      <c r="B18" s="667" t="s">
        <v>637</v>
      </c>
      <c r="C18" s="671" t="s">
        <v>519</v>
      </c>
      <c r="D18" s="671" t="s">
        <v>836</v>
      </c>
      <c r="E18" s="446"/>
      <c r="F18" s="446"/>
      <c r="G18" s="446"/>
      <c r="H18" s="446"/>
      <c r="I18" s="446"/>
      <c r="J18" s="454"/>
      <c r="K18" s="454"/>
      <c r="L18" s="454"/>
      <c r="M18" s="679"/>
    </row>
    <row r="19" spans="1:13" s="455" customFormat="1" ht="89.45" customHeight="1" x14ac:dyDescent="0.25">
      <c r="A19" s="662"/>
      <c r="B19" s="667"/>
      <c r="C19" s="671"/>
      <c r="D19" s="671"/>
      <c r="E19" s="449" t="s">
        <v>283</v>
      </c>
      <c r="F19" s="449" t="s">
        <v>66</v>
      </c>
      <c r="G19" s="449" t="s">
        <v>67</v>
      </c>
      <c r="H19" s="449" t="s">
        <v>68</v>
      </c>
      <c r="I19" s="449" t="s">
        <v>284</v>
      </c>
      <c r="J19" s="543"/>
      <c r="K19" s="456"/>
      <c r="L19" s="456"/>
      <c r="M19" s="679"/>
    </row>
    <row r="20" spans="1:13" ht="33" customHeight="1" x14ac:dyDescent="0.25">
      <c r="A20" s="668" t="s">
        <v>188</v>
      </c>
      <c r="B20" s="669"/>
      <c r="C20" s="669"/>
      <c r="D20" s="669"/>
      <c r="E20" s="669"/>
      <c r="F20" s="669"/>
      <c r="G20" s="669"/>
      <c r="H20" s="669"/>
      <c r="I20" s="669"/>
      <c r="J20" s="669"/>
      <c r="K20" s="669"/>
      <c r="L20" s="669"/>
      <c r="M20" s="670"/>
    </row>
    <row r="21" spans="1:13" ht="17.649999999999999" customHeight="1" x14ac:dyDescent="0.25">
      <c r="A21" s="664">
        <v>6</v>
      </c>
      <c r="B21" s="667" t="s">
        <v>685</v>
      </c>
      <c r="C21" s="671" t="s">
        <v>210</v>
      </c>
      <c r="D21" s="665" t="s">
        <v>38</v>
      </c>
      <c r="E21" s="446"/>
      <c r="F21" s="446"/>
      <c r="G21" s="446"/>
      <c r="H21" s="446"/>
      <c r="I21" s="446"/>
      <c r="J21" s="447"/>
      <c r="K21" s="447"/>
      <c r="L21" s="447"/>
      <c r="M21" s="672"/>
    </row>
    <row r="22" spans="1:13" ht="120" customHeight="1" x14ac:dyDescent="0.25">
      <c r="A22" s="664"/>
      <c r="B22" s="667"/>
      <c r="C22" s="671"/>
      <c r="D22" s="665"/>
      <c r="E22" s="449" t="s">
        <v>755</v>
      </c>
      <c r="F22" s="449" t="s">
        <v>213</v>
      </c>
      <c r="G22" s="449" t="s">
        <v>756</v>
      </c>
      <c r="H22" s="449" t="s">
        <v>212</v>
      </c>
      <c r="I22" s="457" t="s">
        <v>211</v>
      </c>
      <c r="J22" s="451"/>
      <c r="K22" s="451"/>
      <c r="L22" s="451"/>
      <c r="M22" s="672"/>
    </row>
    <row r="23" spans="1:13" ht="33" customHeight="1" x14ac:dyDescent="0.25">
      <c r="A23" s="668" t="s">
        <v>289</v>
      </c>
      <c r="B23" s="669"/>
      <c r="C23" s="669"/>
      <c r="D23" s="669"/>
      <c r="E23" s="669"/>
      <c r="F23" s="669"/>
      <c r="G23" s="669"/>
      <c r="H23" s="669"/>
      <c r="I23" s="669"/>
      <c r="J23" s="669"/>
      <c r="K23" s="669"/>
      <c r="L23" s="669"/>
      <c r="M23" s="670"/>
    </row>
    <row r="24" spans="1:13" s="458" customFormat="1" ht="17.649999999999999" customHeight="1" x14ac:dyDescent="0.35">
      <c r="A24" s="662">
        <v>7</v>
      </c>
      <c r="B24" s="667" t="s">
        <v>1050</v>
      </c>
      <c r="C24" s="666" t="s">
        <v>520</v>
      </c>
      <c r="D24" s="665" t="s">
        <v>820</v>
      </c>
      <c r="E24" s="485"/>
      <c r="F24" s="485"/>
      <c r="G24" s="485"/>
      <c r="H24" s="485"/>
      <c r="I24" s="485"/>
      <c r="J24" s="447"/>
      <c r="K24" s="447"/>
      <c r="L24" s="447"/>
      <c r="M24" s="672"/>
    </row>
    <row r="25" spans="1:13" s="458" customFormat="1" ht="59.45" customHeight="1" x14ac:dyDescent="0.35">
      <c r="A25" s="662"/>
      <c r="B25" s="667"/>
      <c r="C25" s="666"/>
      <c r="D25" s="665"/>
      <c r="E25" s="449" t="s">
        <v>893</v>
      </c>
      <c r="F25" s="449" t="s">
        <v>894</v>
      </c>
      <c r="G25" s="449" t="s">
        <v>895</v>
      </c>
      <c r="H25" s="449" t="s">
        <v>897</v>
      </c>
      <c r="I25" s="449" t="s">
        <v>896</v>
      </c>
      <c r="J25" s="451"/>
      <c r="K25" s="451"/>
      <c r="L25" s="451"/>
      <c r="M25" s="672"/>
    </row>
    <row r="26" spans="1:13" s="455" customFormat="1" ht="17.649999999999999" customHeight="1" x14ac:dyDescent="0.25">
      <c r="A26" s="662">
        <v>8</v>
      </c>
      <c r="B26" s="667" t="s">
        <v>280</v>
      </c>
      <c r="C26" s="671" t="s">
        <v>711</v>
      </c>
      <c r="D26" s="671"/>
      <c r="E26" s="446"/>
      <c r="F26" s="446"/>
      <c r="G26" s="446"/>
      <c r="H26" s="446"/>
      <c r="I26" s="446"/>
      <c r="J26" s="454"/>
      <c r="K26" s="454"/>
      <c r="L26" s="454"/>
      <c r="M26" s="672"/>
    </row>
    <row r="27" spans="1:13" s="455" customFormat="1" ht="158.44999999999999" customHeight="1" x14ac:dyDescent="0.25">
      <c r="A27" s="662"/>
      <c r="B27" s="667"/>
      <c r="C27" s="671"/>
      <c r="D27" s="671"/>
      <c r="E27" s="449" t="s">
        <v>712</v>
      </c>
      <c r="F27" s="449" t="s">
        <v>281</v>
      </c>
      <c r="G27" s="449" t="s">
        <v>282</v>
      </c>
      <c r="H27" s="449" t="s">
        <v>713</v>
      </c>
      <c r="I27" s="449" t="s">
        <v>1026</v>
      </c>
      <c r="J27" s="456"/>
      <c r="K27" s="456"/>
      <c r="L27" s="456"/>
      <c r="M27" s="672"/>
    </row>
    <row r="28" spans="1:13" ht="33" customHeight="1" x14ac:dyDescent="0.25">
      <c r="A28" s="668" t="s">
        <v>290</v>
      </c>
      <c r="B28" s="669"/>
      <c r="C28" s="669"/>
      <c r="D28" s="669"/>
      <c r="E28" s="669"/>
      <c r="F28" s="669"/>
      <c r="G28" s="669"/>
      <c r="H28" s="669"/>
      <c r="I28" s="669"/>
      <c r="J28" s="669"/>
      <c r="K28" s="669"/>
      <c r="L28" s="669"/>
      <c r="M28" s="670"/>
    </row>
    <row r="29" spans="1:13" s="455" customFormat="1" ht="17.649999999999999" customHeight="1" x14ac:dyDescent="0.25">
      <c r="A29" s="662">
        <v>9</v>
      </c>
      <c r="B29" s="667" t="s">
        <v>40</v>
      </c>
      <c r="C29" s="666" t="s">
        <v>1053</v>
      </c>
      <c r="D29" s="665" t="s">
        <v>41</v>
      </c>
      <c r="E29" s="484"/>
      <c r="F29" s="484"/>
      <c r="G29" s="484"/>
      <c r="H29" s="484"/>
      <c r="I29" s="484"/>
      <c r="J29" s="454"/>
      <c r="K29" s="454"/>
      <c r="L29" s="454"/>
      <c r="M29" s="672"/>
    </row>
    <row r="30" spans="1:13" s="455" customFormat="1" ht="96" customHeight="1" x14ac:dyDescent="0.25">
      <c r="A30" s="662"/>
      <c r="B30" s="667"/>
      <c r="C30" s="666"/>
      <c r="D30" s="665"/>
      <c r="E30" s="449" t="s">
        <v>42</v>
      </c>
      <c r="F30" s="449" t="s">
        <v>43</v>
      </c>
      <c r="G30" s="449" t="s">
        <v>44</v>
      </c>
      <c r="H30" s="449" t="s">
        <v>45</v>
      </c>
      <c r="I30" s="449" t="s">
        <v>46</v>
      </c>
      <c r="J30" s="456"/>
      <c r="K30" s="456"/>
      <c r="L30" s="456"/>
      <c r="M30" s="672"/>
    </row>
    <row r="31" spans="1:13" ht="33" customHeight="1" x14ac:dyDescent="0.25">
      <c r="A31" s="668" t="s">
        <v>675</v>
      </c>
      <c r="B31" s="669"/>
      <c r="C31" s="669"/>
      <c r="D31" s="669"/>
      <c r="E31" s="669"/>
      <c r="F31" s="669"/>
      <c r="G31" s="669"/>
      <c r="H31" s="669"/>
      <c r="I31" s="669"/>
      <c r="J31" s="669"/>
      <c r="K31" s="669"/>
      <c r="L31" s="669"/>
      <c r="M31" s="670"/>
    </row>
    <row r="32" spans="1:13" s="459" customFormat="1" ht="17.649999999999999" customHeight="1" x14ac:dyDescent="0.35">
      <c r="A32" s="673">
        <v>10</v>
      </c>
      <c r="B32" s="675" t="s">
        <v>39</v>
      </c>
      <c r="C32" s="666" t="s">
        <v>834</v>
      </c>
      <c r="D32" s="665" t="s">
        <v>835</v>
      </c>
      <c r="E32" s="484"/>
      <c r="F32" s="484"/>
      <c r="G32" s="484"/>
      <c r="H32" s="484"/>
      <c r="I32" s="484"/>
      <c r="J32" s="447"/>
      <c r="K32" s="447"/>
      <c r="L32" s="447"/>
      <c r="M32" s="672"/>
    </row>
    <row r="33" spans="1:13" s="459" customFormat="1" ht="88.9" customHeight="1" x14ac:dyDescent="0.35">
      <c r="A33" s="674"/>
      <c r="B33" s="676"/>
      <c r="C33" s="666"/>
      <c r="D33" s="665"/>
      <c r="E33" s="457" t="s">
        <v>285</v>
      </c>
      <c r="F33" s="449" t="s">
        <v>286</v>
      </c>
      <c r="G33" s="449" t="s">
        <v>287</v>
      </c>
      <c r="H33" s="460" t="s">
        <v>288</v>
      </c>
      <c r="I33" s="461" t="s">
        <v>1066</v>
      </c>
      <c r="J33" s="451"/>
      <c r="K33" s="451"/>
      <c r="L33" s="451"/>
      <c r="M33" s="672"/>
    </row>
    <row r="34" spans="1:13" s="458" customFormat="1" ht="17.649999999999999" customHeight="1" x14ac:dyDescent="0.35">
      <c r="A34" s="662">
        <v>11</v>
      </c>
      <c r="B34" s="667" t="s">
        <v>968</v>
      </c>
      <c r="C34" s="686" t="s">
        <v>1070</v>
      </c>
      <c r="D34" s="665" t="s">
        <v>939</v>
      </c>
      <c r="E34" s="485"/>
      <c r="F34" s="485"/>
      <c r="G34" s="485"/>
      <c r="H34" s="485"/>
      <c r="I34" s="485"/>
      <c r="J34" s="447"/>
      <c r="K34" s="447"/>
      <c r="L34" s="447"/>
      <c r="M34" s="672"/>
    </row>
    <row r="35" spans="1:13" s="458" customFormat="1" ht="76.900000000000006" customHeight="1" x14ac:dyDescent="0.35">
      <c r="A35" s="662"/>
      <c r="B35" s="667"/>
      <c r="C35" s="686"/>
      <c r="D35" s="665"/>
      <c r="E35" s="552" t="s">
        <v>969</v>
      </c>
      <c r="F35" s="552">
        <v>4</v>
      </c>
      <c r="G35" s="552">
        <v>3</v>
      </c>
      <c r="H35" s="552">
        <v>2</v>
      </c>
      <c r="I35" s="552">
        <v>1</v>
      </c>
      <c r="J35" s="456"/>
      <c r="K35" s="456"/>
      <c r="L35" s="456"/>
      <c r="M35" s="672"/>
    </row>
    <row r="36" spans="1:13" s="458" customFormat="1" ht="17.649999999999999" customHeight="1" x14ac:dyDescent="0.35">
      <c r="A36" s="662">
        <v>12</v>
      </c>
      <c r="B36" s="667" t="s">
        <v>105</v>
      </c>
      <c r="C36" s="686" t="s">
        <v>757</v>
      </c>
      <c r="D36" s="687" t="s">
        <v>106</v>
      </c>
      <c r="E36" s="484"/>
      <c r="F36" s="484"/>
      <c r="G36" s="484"/>
      <c r="H36" s="484"/>
      <c r="I36" s="484"/>
      <c r="J36" s="454"/>
      <c r="K36" s="454"/>
      <c r="L36" s="454"/>
      <c r="M36" s="672"/>
    </row>
    <row r="37" spans="1:13" s="458" customFormat="1" ht="70.900000000000006" customHeight="1" x14ac:dyDescent="0.35">
      <c r="A37" s="662"/>
      <c r="B37" s="667"/>
      <c r="C37" s="686"/>
      <c r="D37" s="687"/>
      <c r="E37" s="548" t="s">
        <v>971</v>
      </c>
      <c r="F37" s="549" t="s">
        <v>983</v>
      </c>
      <c r="G37" s="550" t="s">
        <v>984</v>
      </c>
      <c r="H37" s="539" t="s">
        <v>972</v>
      </c>
      <c r="I37" s="551" t="s">
        <v>970</v>
      </c>
      <c r="J37" s="456"/>
      <c r="K37" s="456"/>
      <c r="L37" s="456"/>
      <c r="M37" s="672"/>
    </row>
    <row r="38" spans="1:13" ht="33" customHeight="1" x14ac:dyDescent="0.25">
      <c r="A38" s="668" t="s">
        <v>291</v>
      </c>
      <c r="B38" s="669"/>
      <c r="C38" s="669"/>
      <c r="D38" s="669"/>
      <c r="E38" s="669"/>
      <c r="F38" s="669"/>
      <c r="G38" s="669"/>
      <c r="H38" s="669"/>
      <c r="I38" s="669"/>
      <c r="J38" s="669"/>
      <c r="K38" s="669"/>
      <c r="L38" s="669"/>
      <c r="M38" s="670"/>
    </row>
    <row r="39" spans="1:13" s="458" customFormat="1" ht="17.649999999999999" customHeight="1" x14ac:dyDescent="0.35">
      <c r="A39" s="662">
        <v>13</v>
      </c>
      <c r="B39" s="667" t="s">
        <v>108</v>
      </c>
      <c r="C39" s="666" t="s">
        <v>838</v>
      </c>
      <c r="D39" s="665" t="s">
        <v>758</v>
      </c>
      <c r="E39" s="484"/>
      <c r="F39" s="484"/>
      <c r="G39" s="484"/>
      <c r="H39" s="484"/>
      <c r="I39" s="484"/>
      <c r="J39" s="454"/>
      <c r="K39" s="454"/>
      <c r="L39" s="454"/>
      <c r="M39" s="672"/>
    </row>
    <row r="40" spans="1:13" s="458" customFormat="1" ht="131.44999999999999" customHeight="1" x14ac:dyDescent="0.35">
      <c r="A40" s="662"/>
      <c r="B40" s="667"/>
      <c r="C40" s="666"/>
      <c r="D40" s="665"/>
      <c r="E40" s="539" t="s">
        <v>567</v>
      </c>
      <c r="F40" s="539" t="s">
        <v>975</v>
      </c>
      <c r="G40" s="539" t="s">
        <v>976</v>
      </c>
      <c r="H40" s="539" t="s">
        <v>974</v>
      </c>
      <c r="I40" s="539" t="s">
        <v>973</v>
      </c>
      <c r="J40" s="456"/>
      <c r="K40" s="456"/>
      <c r="L40" s="456"/>
      <c r="M40" s="672"/>
    </row>
    <row r="41" spans="1:13" s="458" customFormat="1" ht="17.649999999999999" customHeight="1" x14ac:dyDescent="0.35">
      <c r="A41" s="662">
        <v>14</v>
      </c>
      <c r="B41" s="667" t="s">
        <v>109</v>
      </c>
      <c r="C41" s="666" t="s">
        <v>837</v>
      </c>
      <c r="D41" s="665" t="s">
        <v>839</v>
      </c>
      <c r="E41" s="484"/>
      <c r="F41" s="484"/>
      <c r="G41" s="484"/>
      <c r="H41" s="484"/>
      <c r="I41" s="484"/>
      <c r="J41" s="454"/>
      <c r="K41" s="454"/>
      <c r="L41" s="454"/>
      <c r="M41" s="672"/>
    </row>
    <row r="42" spans="1:13" s="458" customFormat="1" ht="100.9" customHeight="1" x14ac:dyDescent="0.35">
      <c r="A42" s="662"/>
      <c r="B42" s="667"/>
      <c r="C42" s="666"/>
      <c r="D42" s="665"/>
      <c r="E42" s="449" t="s">
        <v>47</v>
      </c>
      <c r="F42" s="449" t="s">
        <v>48</v>
      </c>
      <c r="G42" s="449" t="s">
        <v>24</v>
      </c>
      <c r="H42" s="449" t="s">
        <v>73</v>
      </c>
      <c r="I42" s="449" t="s">
        <v>107</v>
      </c>
      <c r="J42" s="456"/>
      <c r="K42" s="456"/>
      <c r="L42" s="456"/>
      <c r="M42" s="672"/>
    </row>
    <row r="43" spans="1:13" s="459" customFormat="1" x14ac:dyDescent="0.35">
      <c r="A43" s="462"/>
      <c r="B43" s="463"/>
      <c r="C43" s="464"/>
      <c r="D43" s="464"/>
      <c r="E43" s="464"/>
      <c r="F43" s="464"/>
      <c r="G43" s="464"/>
      <c r="H43" s="464"/>
      <c r="I43" s="464"/>
      <c r="J43" s="464"/>
      <c r="K43" s="464"/>
      <c r="L43" s="464"/>
      <c r="M43" s="465"/>
    </row>
    <row r="44" spans="1:13" s="459" customFormat="1" x14ac:dyDescent="0.35">
      <c r="A44" s="466"/>
      <c r="B44" s="467" t="s">
        <v>674</v>
      </c>
      <c r="C44" s="468"/>
      <c r="D44" s="468"/>
      <c r="E44" s="468"/>
      <c r="F44" s="468"/>
      <c r="G44" s="468"/>
      <c r="H44" s="468"/>
      <c r="I44" s="468"/>
      <c r="J44" s="468"/>
      <c r="K44" s="468"/>
      <c r="L44" s="468"/>
      <c r="M44" s="469"/>
    </row>
    <row r="45" spans="1:13" s="459" customFormat="1" x14ac:dyDescent="0.35">
      <c r="A45" s="466"/>
      <c r="B45" s="470"/>
      <c r="C45" s="468"/>
      <c r="D45" s="468"/>
      <c r="E45" s="468"/>
      <c r="F45" s="468"/>
      <c r="G45" s="468"/>
      <c r="H45" s="468"/>
      <c r="I45" s="468"/>
      <c r="J45" s="468"/>
      <c r="K45" s="468"/>
      <c r="L45" s="468"/>
      <c r="M45" s="469"/>
    </row>
    <row r="46" spans="1:13" s="459" customFormat="1" x14ac:dyDescent="0.35">
      <c r="A46" s="466"/>
      <c r="B46" s="470"/>
      <c r="C46" s="468"/>
      <c r="D46" s="468"/>
      <c r="E46" s="468"/>
      <c r="F46" s="468"/>
      <c r="G46" s="468"/>
      <c r="H46" s="468"/>
      <c r="I46" s="468"/>
      <c r="J46" s="468"/>
      <c r="K46" s="468"/>
      <c r="L46" s="468"/>
      <c r="M46" s="469"/>
    </row>
    <row r="47" spans="1:13" x14ac:dyDescent="0.25">
      <c r="A47" s="471"/>
      <c r="B47" s="472"/>
      <c r="C47" s="473"/>
      <c r="D47" s="473"/>
      <c r="E47" s="473"/>
      <c r="F47" s="473"/>
      <c r="G47" s="473"/>
      <c r="H47" s="473"/>
      <c r="I47" s="473"/>
      <c r="J47" s="473"/>
      <c r="K47" s="473"/>
      <c r="L47" s="473"/>
      <c r="M47" s="474"/>
    </row>
    <row r="48" spans="1:13" x14ac:dyDescent="0.25">
      <c r="A48" s="471"/>
      <c r="B48" s="472"/>
      <c r="C48" s="473"/>
      <c r="D48" s="473"/>
      <c r="E48" s="473"/>
      <c r="F48" s="473"/>
      <c r="G48" s="473"/>
      <c r="H48" s="473"/>
      <c r="I48" s="473"/>
      <c r="J48" s="473"/>
      <c r="K48" s="473"/>
      <c r="L48" s="473"/>
      <c r="M48" s="474"/>
    </row>
    <row r="49" spans="1:13" x14ac:dyDescent="0.25">
      <c r="A49" s="471"/>
      <c r="B49" s="472"/>
      <c r="C49" s="473"/>
      <c r="D49" s="473"/>
      <c r="E49" s="473"/>
      <c r="F49" s="473"/>
      <c r="G49" s="473"/>
      <c r="H49" s="473"/>
      <c r="I49" s="473"/>
      <c r="J49" s="473"/>
      <c r="K49" s="473"/>
      <c r="L49" s="473"/>
      <c r="M49" s="474"/>
    </row>
    <row r="50" spans="1:13" x14ac:dyDescent="0.25">
      <c r="A50" s="471"/>
      <c r="B50" s="472"/>
      <c r="C50" s="473"/>
      <c r="D50" s="473"/>
      <c r="E50" s="473"/>
      <c r="F50" s="473"/>
      <c r="G50" s="473"/>
      <c r="H50" s="473"/>
      <c r="I50" s="473"/>
      <c r="J50" s="473"/>
      <c r="K50" s="473"/>
      <c r="L50" s="473"/>
      <c r="M50" s="474"/>
    </row>
    <row r="51" spans="1:13" x14ac:dyDescent="0.25">
      <c r="A51" s="471"/>
      <c r="B51" s="472"/>
      <c r="C51" s="473"/>
      <c r="D51" s="473"/>
      <c r="E51" s="473"/>
      <c r="F51" s="473"/>
      <c r="G51" s="473"/>
      <c r="H51" s="473"/>
      <c r="I51" s="473"/>
      <c r="J51" s="473"/>
      <c r="K51" s="473"/>
      <c r="L51" s="473"/>
      <c r="M51" s="474"/>
    </row>
    <row r="52" spans="1:13" x14ac:dyDescent="0.25">
      <c r="A52" s="471"/>
      <c r="B52" s="472"/>
      <c r="C52" s="473"/>
      <c r="D52" s="473"/>
      <c r="E52" s="473"/>
      <c r="F52" s="473"/>
      <c r="G52" s="473"/>
      <c r="H52" s="473"/>
      <c r="I52" s="473"/>
      <c r="J52" s="473"/>
      <c r="K52" s="473"/>
      <c r="L52" s="473"/>
      <c r="M52" s="474"/>
    </row>
    <row r="53" spans="1:13" x14ac:dyDescent="0.25">
      <c r="A53" s="471"/>
      <c r="B53" s="472"/>
      <c r="C53" s="473"/>
      <c r="D53" s="473"/>
      <c r="E53" s="473"/>
      <c r="F53" s="473"/>
      <c r="G53" s="473"/>
      <c r="H53" s="473"/>
      <c r="I53" s="473"/>
      <c r="J53" s="473"/>
      <c r="K53" s="473"/>
      <c r="L53" s="473"/>
      <c r="M53" s="474"/>
    </row>
    <row r="54" spans="1:13" x14ac:dyDescent="0.25">
      <c r="A54" s="471"/>
      <c r="B54" s="472"/>
      <c r="C54" s="473"/>
      <c r="D54" s="473"/>
      <c r="E54" s="473"/>
      <c r="F54" s="473"/>
      <c r="G54" s="473"/>
      <c r="H54" s="473"/>
      <c r="I54" s="473"/>
      <c r="J54" s="473"/>
      <c r="K54" s="473"/>
      <c r="L54" s="473"/>
      <c r="M54" s="474"/>
    </row>
    <row r="55" spans="1:13" x14ac:dyDescent="0.25">
      <c r="A55" s="471"/>
      <c r="B55" s="473"/>
      <c r="C55" s="473"/>
      <c r="D55" s="473"/>
      <c r="E55" s="473"/>
      <c r="F55" s="473"/>
      <c r="G55" s="473"/>
      <c r="H55" s="473"/>
      <c r="I55" s="473"/>
      <c r="J55" s="473"/>
      <c r="K55" s="473"/>
      <c r="L55" s="473"/>
      <c r="M55" s="474"/>
    </row>
    <row r="56" spans="1:13" x14ac:dyDescent="0.25">
      <c r="A56" s="471"/>
      <c r="B56" s="473"/>
      <c r="C56" s="473"/>
      <c r="D56" s="473"/>
      <c r="E56" s="473"/>
      <c r="F56" s="473"/>
      <c r="G56" s="473"/>
      <c r="H56" s="473"/>
      <c r="I56" s="473"/>
      <c r="J56" s="473"/>
      <c r="K56" s="473"/>
      <c r="L56" s="473"/>
      <c r="M56" s="474"/>
    </row>
    <row r="57" spans="1:13" x14ac:dyDescent="0.25">
      <c r="A57" s="471"/>
      <c r="B57" s="473"/>
      <c r="C57" s="473"/>
      <c r="D57" s="473"/>
      <c r="E57" s="473"/>
      <c r="F57" s="473"/>
      <c r="G57" s="473"/>
      <c r="H57" s="473"/>
      <c r="I57" s="473"/>
      <c r="J57" s="473"/>
      <c r="K57" s="473"/>
      <c r="L57" s="473"/>
      <c r="M57" s="474"/>
    </row>
    <row r="58" spans="1:13" x14ac:dyDescent="0.25">
      <c r="A58" s="471"/>
      <c r="B58" s="473"/>
      <c r="C58" s="473"/>
      <c r="D58" s="473"/>
      <c r="E58" s="473"/>
      <c r="F58" s="473"/>
      <c r="G58" s="473"/>
      <c r="H58" s="473"/>
      <c r="I58" s="473"/>
      <c r="J58" s="473"/>
      <c r="K58" s="473"/>
      <c r="L58" s="473"/>
      <c r="M58" s="474"/>
    </row>
    <row r="59" spans="1:13" x14ac:dyDescent="0.25">
      <c r="A59" s="471"/>
      <c r="B59" s="473"/>
      <c r="C59" s="473"/>
      <c r="D59" s="473"/>
      <c r="E59" s="473"/>
      <c r="F59" s="473"/>
      <c r="G59" s="473"/>
      <c r="H59" s="473"/>
      <c r="I59" s="473"/>
      <c r="J59" s="473"/>
      <c r="K59" s="473"/>
      <c r="L59" s="473"/>
      <c r="M59" s="474"/>
    </row>
    <row r="60" spans="1:13" x14ac:dyDescent="0.25">
      <c r="A60" s="471"/>
      <c r="B60" s="473"/>
      <c r="C60" s="473"/>
      <c r="D60" s="473"/>
      <c r="E60" s="473"/>
      <c r="F60" s="473"/>
      <c r="G60" s="473"/>
      <c r="H60" s="473"/>
      <c r="I60" s="473"/>
      <c r="J60" s="473"/>
      <c r="K60" s="473"/>
      <c r="L60" s="473"/>
      <c r="M60" s="474"/>
    </row>
    <row r="61" spans="1:13" x14ac:dyDescent="0.25">
      <c r="A61" s="471"/>
      <c r="B61" s="473"/>
      <c r="C61" s="473"/>
      <c r="D61" s="473"/>
      <c r="E61" s="473"/>
      <c r="F61" s="473"/>
      <c r="G61" s="473"/>
      <c r="H61" s="473"/>
      <c r="I61" s="473"/>
      <c r="J61" s="473"/>
      <c r="K61" s="473"/>
      <c r="L61" s="473"/>
      <c r="M61" s="474"/>
    </row>
    <row r="62" spans="1:13" x14ac:dyDescent="0.25">
      <c r="A62" s="471"/>
      <c r="B62" s="473"/>
      <c r="C62" s="473"/>
      <c r="D62" s="473"/>
      <c r="E62" s="473"/>
      <c r="F62" s="473"/>
      <c r="G62" s="473"/>
      <c r="H62" s="473"/>
      <c r="I62" s="473"/>
      <c r="J62" s="473"/>
      <c r="K62" s="473"/>
      <c r="L62" s="473"/>
      <c r="M62" s="474"/>
    </row>
    <row r="63" spans="1:13" x14ac:dyDescent="0.25">
      <c r="A63" s="471"/>
      <c r="B63" s="473"/>
      <c r="C63" s="473"/>
      <c r="D63" s="473"/>
      <c r="E63" s="473"/>
      <c r="F63" s="473"/>
      <c r="G63" s="473"/>
      <c r="H63" s="473"/>
      <c r="I63" s="473"/>
      <c r="J63" s="473"/>
      <c r="K63" s="473"/>
      <c r="L63" s="473"/>
      <c r="M63" s="474"/>
    </row>
    <row r="64" spans="1:13" x14ac:dyDescent="0.25">
      <c r="A64" s="471"/>
      <c r="B64" s="473"/>
      <c r="C64" s="473"/>
      <c r="D64" s="473"/>
      <c r="E64" s="473"/>
      <c r="F64" s="473"/>
      <c r="G64" s="473"/>
      <c r="H64" s="473"/>
      <c r="I64" s="473"/>
      <c r="J64" s="473"/>
      <c r="K64" s="473"/>
      <c r="L64" s="473"/>
      <c r="M64" s="474"/>
    </row>
    <row r="65" spans="1:13" x14ac:dyDescent="0.25">
      <c r="A65" s="471"/>
      <c r="B65" s="473"/>
      <c r="C65" s="473"/>
      <c r="D65" s="473"/>
      <c r="E65" s="473"/>
      <c r="F65" s="473"/>
      <c r="G65" s="473"/>
      <c r="H65" s="473"/>
      <c r="I65" s="473"/>
      <c r="J65" s="473"/>
      <c r="K65" s="473"/>
      <c r="L65" s="473"/>
      <c r="M65" s="474"/>
    </row>
    <row r="66" spans="1:13" x14ac:dyDescent="0.25">
      <c r="A66" s="471"/>
      <c r="B66" s="473"/>
      <c r="C66" s="473"/>
      <c r="D66" s="473"/>
      <c r="E66" s="473"/>
      <c r="F66" s="473"/>
      <c r="G66" s="473"/>
      <c r="H66" s="473"/>
      <c r="I66" s="473"/>
      <c r="J66" s="473"/>
      <c r="K66" s="473"/>
      <c r="L66" s="473"/>
      <c r="M66" s="474"/>
    </row>
    <row r="67" spans="1:13" x14ac:dyDescent="0.25">
      <c r="A67" s="471"/>
      <c r="B67" s="473"/>
      <c r="C67" s="473"/>
      <c r="D67" s="473"/>
      <c r="E67" s="473"/>
      <c r="F67" s="473"/>
      <c r="G67" s="473"/>
      <c r="H67" s="473"/>
      <c r="I67" s="473"/>
      <c r="J67" s="473"/>
      <c r="K67" s="473"/>
      <c r="L67" s="473"/>
      <c r="M67" s="474"/>
    </row>
    <row r="68" spans="1:13" x14ac:dyDescent="0.25">
      <c r="A68" s="471"/>
      <c r="B68" s="473"/>
      <c r="C68" s="473"/>
      <c r="D68" s="473"/>
      <c r="E68" s="473"/>
      <c r="F68" s="473"/>
      <c r="G68" s="473"/>
      <c r="H68" s="473"/>
      <c r="I68" s="473"/>
      <c r="J68" s="473"/>
      <c r="K68" s="473"/>
      <c r="L68" s="473"/>
      <c r="M68" s="474"/>
    </row>
    <row r="69" spans="1:13" x14ac:dyDescent="0.25">
      <c r="A69" s="471"/>
      <c r="B69" s="473"/>
      <c r="C69" s="473"/>
      <c r="D69" s="473"/>
      <c r="E69" s="473"/>
      <c r="F69" s="473"/>
      <c r="G69" s="473"/>
      <c r="H69" s="473"/>
      <c r="I69" s="473"/>
      <c r="J69" s="473"/>
      <c r="K69" s="473"/>
      <c r="L69" s="473"/>
      <c r="M69" s="474"/>
    </row>
    <row r="70" spans="1:13" x14ac:dyDescent="0.25">
      <c r="A70" s="471"/>
      <c r="B70" s="473"/>
      <c r="C70" s="473"/>
      <c r="D70" s="473"/>
      <c r="E70" s="473"/>
      <c r="F70" s="473"/>
      <c r="G70" s="473"/>
      <c r="H70" s="473"/>
      <c r="I70" s="473"/>
      <c r="J70" s="473"/>
      <c r="K70" s="473"/>
      <c r="L70" s="473"/>
      <c r="M70" s="474"/>
    </row>
    <row r="71" spans="1:13" x14ac:dyDescent="0.25">
      <c r="A71" s="471"/>
      <c r="B71" s="473"/>
      <c r="C71" s="473"/>
      <c r="D71" s="473"/>
      <c r="E71" s="473"/>
      <c r="F71" s="473"/>
      <c r="G71" s="473"/>
      <c r="H71" s="473"/>
      <c r="I71" s="473"/>
      <c r="J71" s="473"/>
      <c r="K71" s="473"/>
      <c r="L71" s="473"/>
      <c r="M71" s="474"/>
    </row>
    <row r="72" spans="1:13" x14ac:dyDescent="0.25">
      <c r="A72" s="471"/>
      <c r="B72" s="473"/>
      <c r="C72" s="473"/>
      <c r="D72" s="473"/>
      <c r="E72" s="473"/>
      <c r="F72" s="473"/>
      <c r="G72" s="473"/>
      <c r="H72" s="473"/>
      <c r="I72" s="473"/>
      <c r="J72" s="473"/>
      <c r="K72" s="473"/>
      <c r="L72" s="473"/>
      <c r="M72" s="474"/>
    </row>
    <row r="73" spans="1:13" x14ac:dyDescent="0.25">
      <c r="A73" s="471"/>
      <c r="B73" s="473"/>
      <c r="C73" s="473"/>
      <c r="D73" s="473"/>
      <c r="E73" s="473"/>
      <c r="F73" s="473"/>
      <c r="G73" s="473"/>
      <c r="H73" s="473"/>
      <c r="I73" s="473"/>
      <c r="J73" s="473"/>
      <c r="K73" s="473"/>
      <c r="L73" s="473"/>
      <c r="M73" s="474"/>
    </row>
    <row r="74" spans="1:13" x14ac:dyDescent="0.25">
      <c r="A74" s="471"/>
      <c r="B74" s="473"/>
      <c r="C74" s="473"/>
      <c r="D74" s="473"/>
      <c r="E74" s="473"/>
      <c r="F74" s="473"/>
      <c r="G74" s="473"/>
      <c r="H74" s="473"/>
      <c r="I74" s="473"/>
      <c r="J74" s="473"/>
      <c r="K74" s="473"/>
      <c r="L74" s="473"/>
      <c r="M74" s="474"/>
    </row>
    <row r="75" spans="1:13" x14ac:dyDescent="0.25">
      <c r="A75" s="471"/>
      <c r="B75" s="473"/>
      <c r="C75" s="473"/>
      <c r="D75" s="473"/>
      <c r="E75" s="473"/>
      <c r="F75" s="473"/>
      <c r="G75" s="473"/>
      <c r="H75" s="473"/>
      <c r="I75" s="473"/>
      <c r="J75" s="473"/>
      <c r="K75" s="473"/>
      <c r="L75" s="473"/>
      <c r="M75" s="474"/>
    </row>
    <row r="76" spans="1:13" x14ac:dyDescent="0.25">
      <c r="A76" s="471"/>
      <c r="B76" s="473"/>
      <c r="C76" s="473"/>
      <c r="D76" s="473"/>
      <c r="E76" s="473"/>
      <c r="F76" s="473"/>
      <c r="G76" s="473"/>
      <c r="H76" s="473"/>
      <c r="I76" s="473"/>
      <c r="J76" s="473"/>
      <c r="K76" s="473"/>
      <c r="L76" s="473"/>
      <c r="M76" s="474"/>
    </row>
  </sheetData>
  <sheetProtection selectLockedCells="1"/>
  <mergeCells count="91">
    <mergeCell ref="A41:A42"/>
    <mergeCell ref="A36:A37"/>
    <mergeCell ref="C36:C37"/>
    <mergeCell ref="D36:D37"/>
    <mergeCell ref="B34:B35"/>
    <mergeCell ref="B36:B37"/>
    <mergeCell ref="A34:A35"/>
    <mergeCell ref="C34:C35"/>
    <mergeCell ref="D34:D35"/>
    <mergeCell ref="B41:B42"/>
    <mergeCell ref="M41:M42"/>
    <mergeCell ref="M39:M40"/>
    <mergeCell ref="M36:M37"/>
    <mergeCell ref="M34:M35"/>
    <mergeCell ref="C39:C40"/>
    <mergeCell ref="D39:D40"/>
    <mergeCell ref="C41:C42"/>
    <mergeCell ref="D41:D42"/>
    <mergeCell ref="A31:M31"/>
    <mergeCell ref="C32:C33"/>
    <mergeCell ref="D32:D33"/>
    <mergeCell ref="M32:M33"/>
    <mergeCell ref="B39:B40"/>
    <mergeCell ref="A39:A40"/>
    <mergeCell ref="D26:D27"/>
    <mergeCell ref="A24:A25"/>
    <mergeCell ref="C24:C25"/>
    <mergeCell ref="D24:D25"/>
    <mergeCell ref="D29:D30"/>
    <mergeCell ref="A4:A9"/>
    <mergeCell ref="C4:C5"/>
    <mergeCell ref="C6:C7"/>
    <mergeCell ref="M1:M2"/>
    <mergeCell ref="J1:L1"/>
    <mergeCell ref="D1:D2"/>
    <mergeCell ref="E1:I1"/>
    <mergeCell ref="A3:M3"/>
    <mergeCell ref="A1:A2"/>
    <mergeCell ref="B1:B2"/>
    <mergeCell ref="B4:B9"/>
    <mergeCell ref="C8:C9"/>
    <mergeCell ref="M4:M5"/>
    <mergeCell ref="M6:M7"/>
    <mergeCell ref="D8:D9"/>
    <mergeCell ref="M12:M13"/>
    <mergeCell ref="M10:M11"/>
    <mergeCell ref="C1:C2"/>
    <mergeCell ref="M8:M9"/>
    <mergeCell ref="B18:B19"/>
    <mergeCell ref="D14:D15"/>
    <mergeCell ref="M16:M17"/>
    <mergeCell ref="M14:M15"/>
    <mergeCell ref="D16:D17"/>
    <mergeCell ref="M18:M19"/>
    <mergeCell ref="C18:C19"/>
    <mergeCell ref="D18:D19"/>
    <mergeCell ref="D4:D5"/>
    <mergeCell ref="D6:D7"/>
    <mergeCell ref="D10:D13"/>
    <mergeCell ref="M29:M30"/>
    <mergeCell ref="M26:M27"/>
    <mergeCell ref="M24:M25"/>
    <mergeCell ref="M21:M22"/>
    <mergeCell ref="A38:M38"/>
    <mergeCell ref="A23:M23"/>
    <mergeCell ref="B24:B25"/>
    <mergeCell ref="B29:B30"/>
    <mergeCell ref="C29:C30"/>
    <mergeCell ref="A32:A33"/>
    <mergeCell ref="B32:B33"/>
    <mergeCell ref="A28:M28"/>
    <mergeCell ref="A29:A30"/>
    <mergeCell ref="A26:A27"/>
    <mergeCell ref="B26:B27"/>
    <mergeCell ref="C26:C27"/>
    <mergeCell ref="A20:M20"/>
    <mergeCell ref="A21:A22"/>
    <mergeCell ref="C21:C22"/>
    <mergeCell ref="A18:A19"/>
    <mergeCell ref="A14:A15"/>
    <mergeCell ref="D21:D22"/>
    <mergeCell ref="B21:B22"/>
    <mergeCell ref="A10:A13"/>
    <mergeCell ref="C10:C11"/>
    <mergeCell ref="A16:A17"/>
    <mergeCell ref="C14:C15"/>
    <mergeCell ref="C12:C13"/>
    <mergeCell ref="B10:B13"/>
    <mergeCell ref="C16:C17"/>
    <mergeCell ref="B14:B15"/>
    <mergeCell ref="B16:B17"/>
  </mergeCells>
  <dataValidations count="1">
    <dataValidation type="whole" allowBlank="1" showInputMessage="1" showErrorMessage="1" sqref="J34:L34 J24:L24 J29:L29" xr:uid="{00000000-0002-0000-0600-000000000000}">
      <formula1>0</formula1>
      <formula2>5</formula2>
    </dataValidation>
  </dataValidations>
  <pageMargins left="0.59055118110236227" right="0.59055118110236227" top="0.94488188976377963" bottom="0.86614173228346458" header="0.31496062992125984" footer="0.31496062992125984"/>
  <pageSetup scale="45" orientation="landscape" horizontalDpi="4294967293" r:id="rId1"/>
  <headerFooter differentOddEven="1" differentFirst="1">
    <oddHeader>&amp;L&amp;"Palatino Linotype,Negrita"&amp;18
Componente 2: Productividad operacional
2.6. Aprovisionamiento e inventario&amp;C&amp;"Palatino Linotype,Negrita"&amp;24Programa Fábricas de Productividad
&amp;20Guía para el diagnóstico general de la Empresa&amp;R&amp;G</oddHeader>
    <oddFooter>&amp;L&amp;"Palatino Linotype,Normal"&amp;G
&amp;"Palatino Linotype,Cursiva"© Colombia Productiva&amp;C&amp;"Palatino Linotype,Negrita"&amp;18&amp;G</oddFooter>
    <evenHeader>&amp;L&amp;"Palatino Linotype,Negrita"&amp;18
Componente 2: Productividad operacional
&amp;C&amp;"Palatino Linotype,Negrita"&amp;24Programa Fábricas de Productividad&amp;11
&amp;20Guía para el Diagnóstico General de la Empresa&amp;R&amp;G</evenHeader>
    <evenFooter>&amp;L&amp;G
&amp;"Palatino Linotype,Normal"© Colombia Productiva&amp;C&amp;G</evenFooter>
    <firstHeader>&amp;L&amp;"Palatino Linotype,Negrita"&amp;16
Componente 2: Productividad operacional&amp;C&amp;"Palatino Linotype,Negrita"&amp;20&amp;K000000Programa Fábricas de Productividad
Guía para el Diagnóstico General de la Empresa&amp;R&amp;G</firstHeader>
    <firstFooter>&amp;L&amp;G
&amp;"Palatino Linotype,Cursiva"© Colombia Productiva&amp;C&amp;G</firstFooter>
  </headerFooter>
  <rowBreaks count="2" manualBreakCount="2">
    <brk id="19" max="12" man="1"/>
    <brk id="35" max="12" man="1"/>
  </rowBreaks>
  <colBreaks count="1" manualBreakCount="1">
    <brk id="13" max="29" man="1"/>
  </colBreaks>
  <ignoredErrors>
    <ignoredError sqref="E42" numberStoredAsText="1"/>
    <ignoredError sqref="H30" twoDigitTextYear="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1:M75"/>
  <sheetViews>
    <sheetView showGridLines="0" view="pageLayout" zoomScale="70" zoomScaleNormal="100" zoomScalePageLayoutView="70" workbookViewId="0">
      <selection activeCell="M3" sqref="M3:M4"/>
    </sheetView>
  </sheetViews>
  <sheetFormatPr baseColWidth="10" defaultColWidth="2.42578125" defaultRowHeight="18" x14ac:dyDescent="0.25"/>
  <cols>
    <col min="1" max="1" width="4.7109375" style="69" customWidth="1"/>
    <col min="2" max="2" width="21.42578125" style="74" customWidth="1"/>
    <col min="3" max="3" width="33.140625" style="261" customWidth="1"/>
    <col min="4" max="4" width="32" style="74" customWidth="1"/>
    <col min="5" max="9" width="20.7109375" style="74" customWidth="1"/>
    <col min="10" max="12" width="10" style="74" customWidth="1"/>
    <col min="13" max="13" width="50.28515625" style="74" customWidth="1"/>
    <col min="14" max="16384" width="2.42578125" style="74"/>
  </cols>
  <sheetData>
    <row r="1" spans="1:13" ht="39.6" customHeight="1" x14ac:dyDescent="0.25">
      <c r="A1" s="698" t="s">
        <v>0</v>
      </c>
      <c r="B1" s="699" t="s">
        <v>1</v>
      </c>
      <c r="C1" s="700" t="s">
        <v>19</v>
      </c>
      <c r="D1" s="699" t="s">
        <v>20</v>
      </c>
      <c r="E1" s="700" t="s">
        <v>2</v>
      </c>
      <c r="F1" s="700"/>
      <c r="G1" s="700"/>
      <c r="H1" s="700"/>
      <c r="I1" s="700"/>
      <c r="J1" s="654" t="s">
        <v>3</v>
      </c>
      <c r="K1" s="654"/>
      <c r="L1" s="654"/>
      <c r="M1" s="657" t="s">
        <v>4</v>
      </c>
    </row>
    <row r="2" spans="1:13" ht="39.6" customHeight="1" x14ac:dyDescent="0.25">
      <c r="A2" s="698"/>
      <c r="B2" s="699"/>
      <c r="C2" s="700"/>
      <c r="D2" s="699"/>
      <c r="E2" s="128">
        <v>1</v>
      </c>
      <c r="F2" s="129">
        <v>2</v>
      </c>
      <c r="G2" s="130">
        <v>3</v>
      </c>
      <c r="H2" s="131">
        <v>4</v>
      </c>
      <c r="I2" s="132">
        <v>5</v>
      </c>
      <c r="J2" s="291">
        <v>2020</v>
      </c>
      <c r="K2" s="291">
        <v>2021</v>
      </c>
      <c r="L2" s="291">
        <v>2022</v>
      </c>
      <c r="M2" s="657"/>
    </row>
    <row r="3" spans="1:13" ht="17.45" customHeight="1" x14ac:dyDescent="0.25">
      <c r="A3" s="688">
        <v>1</v>
      </c>
      <c r="B3" s="653" t="s">
        <v>21</v>
      </c>
      <c r="C3" s="689" t="s">
        <v>197</v>
      </c>
      <c r="D3" s="689" t="s">
        <v>714</v>
      </c>
      <c r="E3" s="107"/>
      <c r="F3" s="107"/>
      <c r="G3" s="107"/>
      <c r="H3" s="107"/>
      <c r="I3" s="107"/>
      <c r="J3" s="108"/>
      <c r="K3" s="108"/>
      <c r="L3" s="108"/>
      <c r="M3" s="696"/>
    </row>
    <row r="4" spans="1:13" ht="164.25" customHeight="1" x14ac:dyDescent="0.25">
      <c r="A4" s="688"/>
      <c r="B4" s="653"/>
      <c r="C4" s="689"/>
      <c r="D4" s="689"/>
      <c r="E4" s="293" t="s">
        <v>192</v>
      </c>
      <c r="F4" s="292" t="s">
        <v>195</v>
      </c>
      <c r="G4" s="527" t="s">
        <v>193</v>
      </c>
      <c r="H4" s="527" t="s">
        <v>194</v>
      </c>
      <c r="I4" s="292" t="s">
        <v>1067</v>
      </c>
      <c r="J4" s="105"/>
      <c r="K4" s="105"/>
      <c r="L4" s="105"/>
      <c r="M4" s="696"/>
    </row>
    <row r="5" spans="1:13" x14ac:dyDescent="0.25">
      <c r="A5" s="688"/>
      <c r="B5" s="653"/>
      <c r="C5" s="689"/>
      <c r="D5" s="689" t="s">
        <v>196</v>
      </c>
      <c r="E5" s="107"/>
      <c r="F5" s="107"/>
      <c r="G5" s="107"/>
      <c r="H5" s="107"/>
      <c r="I5" s="107"/>
      <c r="J5" s="108"/>
      <c r="K5" s="108"/>
      <c r="L5" s="108"/>
      <c r="M5" s="696"/>
    </row>
    <row r="6" spans="1:13" ht="159" customHeight="1" x14ac:dyDescent="0.25">
      <c r="A6" s="688"/>
      <c r="B6" s="653"/>
      <c r="C6" s="689"/>
      <c r="D6" s="689"/>
      <c r="E6" s="293" t="s">
        <v>192</v>
      </c>
      <c r="F6" s="292" t="s">
        <v>195</v>
      </c>
      <c r="G6" s="517" t="s">
        <v>193</v>
      </c>
      <c r="H6" s="517" t="s">
        <v>194</v>
      </c>
      <c r="I6" s="292" t="s">
        <v>715</v>
      </c>
      <c r="J6" s="105"/>
      <c r="K6" s="105"/>
      <c r="L6" s="105"/>
      <c r="M6" s="696"/>
    </row>
    <row r="7" spans="1:13" x14ac:dyDescent="0.25">
      <c r="A7" s="688">
        <v>2</v>
      </c>
      <c r="B7" s="653" t="s">
        <v>22</v>
      </c>
      <c r="C7" s="689" t="s">
        <v>764</v>
      </c>
      <c r="D7" s="689" t="s">
        <v>716</v>
      </c>
      <c r="E7" s="107"/>
      <c r="F7" s="107"/>
      <c r="G7" s="107"/>
      <c r="H7" s="107"/>
      <c r="I7" s="107"/>
      <c r="J7" s="108"/>
      <c r="K7" s="108"/>
      <c r="L7" s="108"/>
      <c r="M7" s="696"/>
    </row>
    <row r="8" spans="1:13" ht="78" customHeight="1" x14ac:dyDescent="0.25">
      <c r="A8" s="688"/>
      <c r="B8" s="653"/>
      <c r="C8" s="689"/>
      <c r="D8" s="689"/>
      <c r="E8" s="292" t="s">
        <v>23</v>
      </c>
      <c r="F8" s="292" t="s">
        <v>201</v>
      </c>
      <c r="G8" s="292" t="s">
        <v>200</v>
      </c>
      <c r="H8" s="292" t="s">
        <v>198</v>
      </c>
      <c r="I8" s="292" t="s">
        <v>199</v>
      </c>
      <c r="J8" s="105"/>
      <c r="K8" s="105"/>
      <c r="L8" s="105"/>
      <c r="M8" s="696"/>
    </row>
    <row r="9" spans="1:13" x14ac:dyDescent="0.25">
      <c r="A9" s="688"/>
      <c r="B9" s="653"/>
      <c r="C9" s="689"/>
      <c r="D9" s="689" t="s">
        <v>1068</v>
      </c>
      <c r="E9" s="107"/>
      <c r="F9" s="107"/>
      <c r="G9" s="107"/>
      <c r="H9" s="107"/>
      <c r="I9" s="107"/>
      <c r="J9" s="108"/>
      <c r="K9" s="108"/>
      <c r="L9" s="108"/>
      <c r="M9" s="696"/>
    </row>
    <row r="10" spans="1:13" ht="82.9" customHeight="1" x14ac:dyDescent="0.25">
      <c r="A10" s="688"/>
      <c r="B10" s="653"/>
      <c r="C10" s="689"/>
      <c r="D10" s="689"/>
      <c r="E10" s="513" t="s">
        <v>901</v>
      </c>
      <c r="F10" s="513" t="s">
        <v>977</v>
      </c>
      <c r="G10" s="537" t="s">
        <v>978</v>
      </c>
      <c r="H10" s="537" t="s">
        <v>979</v>
      </c>
      <c r="I10" s="513" t="s">
        <v>902</v>
      </c>
      <c r="J10" s="105"/>
      <c r="K10" s="105"/>
      <c r="L10" s="105"/>
      <c r="M10" s="696"/>
    </row>
    <row r="11" spans="1:13" x14ac:dyDescent="0.25">
      <c r="A11" s="688">
        <v>3</v>
      </c>
      <c r="B11" s="653" t="s">
        <v>765</v>
      </c>
      <c r="C11" s="689" t="s">
        <v>203</v>
      </c>
      <c r="D11" s="689" t="s">
        <v>874</v>
      </c>
      <c r="E11" s="107"/>
      <c r="F11" s="107"/>
      <c r="G11" s="107"/>
      <c r="H11" s="107"/>
      <c r="I11" s="107"/>
      <c r="J11" s="108"/>
      <c r="K11" s="108"/>
      <c r="L11" s="108"/>
      <c r="M11" s="696"/>
    </row>
    <row r="12" spans="1:13" ht="57.6" customHeight="1" x14ac:dyDescent="0.25">
      <c r="A12" s="688"/>
      <c r="B12" s="653"/>
      <c r="C12" s="689"/>
      <c r="D12" s="689"/>
      <c r="E12" s="513" t="s">
        <v>25</v>
      </c>
      <c r="F12" s="513" t="s">
        <v>906</v>
      </c>
      <c r="G12" s="513" t="s">
        <v>903</v>
      </c>
      <c r="H12" s="513" t="s">
        <v>905</v>
      </c>
      <c r="I12" s="513" t="s">
        <v>904</v>
      </c>
      <c r="J12" s="105"/>
      <c r="K12" s="105"/>
      <c r="L12" s="105"/>
      <c r="M12" s="696"/>
    </row>
    <row r="13" spans="1:13" x14ac:dyDescent="0.25">
      <c r="A13" s="688">
        <v>4</v>
      </c>
      <c r="B13" s="653" t="s">
        <v>766</v>
      </c>
      <c r="C13" s="689" t="s">
        <v>202</v>
      </c>
      <c r="D13" s="689" t="s">
        <v>706</v>
      </c>
      <c r="E13" s="107"/>
      <c r="F13" s="107"/>
      <c r="G13" s="107"/>
      <c r="H13" s="107"/>
      <c r="I13" s="107"/>
      <c r="J13" s="108"/>
      <c r="K13" s="108"/>
      <c r="L13" s="108"/>
      <c r="M13" s="696"/>
    </row>
    <row r="14" spans="1:13" ht="62.45" customHeight="1" x14ac:dyDescent="0.25">
      <c r="A14" s="688"/>
      <c r="B14" s="653"/>
      <c r="C14" s="689"/>
      <c r="D14" s="689"/>
      <c r="E14" s="515" t="s">
        <v>26</v>
      </c>
      <c r="F14" s="515" t="s">
        <v>900</v>
      </c>
      <c r="G14" s="515" t="s">
        <v>899</v>
      </c>
      <c r="H14" s="515" t="s">
        <v>898</v>
      </c>
      <c r="I14" s="515" t="s">
        <v>27</v>
      </c>
      <c r="J14" s="105"/>
      <c r="K14" s="105"/>
      <c r="L14" s="105"/>
      <c r="M14" s="696"/>
    </row>
    <row r="15" spans="1:13" x14ac:dyDescent="0.25">
      <c r="A15" s="688">
        <v>5</v>
      </c>
      <c r="B15" s="653" t="s">
        <v>292</v>
      </c>
      <c r="C15" s="690" t="s">
        <v>521</v>
      </c>
      <c r="D15" s="655" t="s">
        <v>293</v>
      </c>
      <c r="E15" s="107"/>
      <c r="F15" s="107"/>
      <c r="G15" s="107"/>
      <c r="H15" s="107"/>
      <c r="I15" s="107"/>
      <c r="J15" s="108"/>
      <c r="K15" s="108"/>
      <c r="L15" s="108"/>
      <c r="M15" s="696"/>
    </row>
    <row r="16" spans="1:13" ht="205.5" customHeight="1" x14ac:dyDescent="0.25">
      <c r="A16" s="688"/>
      <c r="B16" s="653"/>
      <c r="C16" s="690"/>
      <c r="D16" s="655"/>
      <c r="E16" s="528" t="s">
        <v>985</v>
      </c>
      <c r="F16" s="528" t="s">
        <v>522</v>
      </c>
      <c r="G16" s="528" t="s">
        <v>523</v>
      </c>
      <c r="H16" s="513" t="s">
        <v>767</v>
      </c>
      <c r="I16" s="513" t="s">
        <v>524</v>
      </c>
      <c r="J16" s="105"/>
      <c r="K16" s="105"/>
      <c r="L16" s="105"/>
      <c r="M16" s="696"/>
    </row>
    <row r="17" spans="1:13" x14ac:dyDescent="0.25">
      <c r="A17" s="688">
        <v>6</v>
      </c>
      <c r="B17" s="653" t="s">
        <v>294</v>
      </c>
      <c r="C17" s="689" t="s">
        <v>638</v>
      </c>
      <c r="D17" s="689" t="s">
        <v>295</v>
      </c>
      <c r="E17" s="107"/>
      <c r="F17" s="107"/>
      <c r="G17" s="107"/>
      <c r="H17" s="107"/>
      <c r="I17" s="107"/>
      <c r="J17" s="108"/>
      <c r="K17" s="108"/>
      <c r="L17" s="108"/>
      <c r="M17" s="696"/>
    </row>
    <row r="18" spans="1:13" ht="117" customHeight="1" x14ac:dyDescent="0.25">
      <c r="A18" s="688"/>
      <c r="B18" s="653"/>
      <c r="C18" s="689"/>
      <c r="D18" s="689"/>
      <c r="E18" s="513" t="s">
        <v>907</v>
      </c>
      <c r="F18" s="513" t="s">
        <v>908</v>
      </c>
      <c r="G18" s="513" t="s">
        <v>909</v>
      </c>
      <c r="H18" s="513" t="s">
        <v>910</v>
      </c>
      <c r="I18" s="513" t="s">
        <v>911</v>
      </c>
      <c r="J18" s="105"/>
      <c r="K18" s="105"/>
      <c r="L18" s="105"/>
      <c r="M18" s="696"/>
    </row>
    <row r="19" spans="1:13" x14ac:dyDescent="0.25">
      <c r="A19" s="688">
        <v>7</v>
      </c>
      <c r="B19" s="653" t="s">
        <v>294</v>
      </c>
      <c r="C19" s="689" t="s">
        <v>296</v>
      </c>
      <c r="D19" s="655" t="s">
        <v>980</v>
      </c>
      <c r="E19" s="107"/>
      <c r="F19" s="107"/>
      <c r="G19" s="107"/>
      <c r="H19" s="107"/>
      <c r="I19" s="107"/>
      <c r="J19" s="108"/>
      <c r="K19" s="108"/>
      <c r="L19" s="108"/>
      <c r="M19" s="696"/>
    </row>
    <row r="20" spans="1:13" ht="135.6" customHeight="1" x14ac:dyDescent="0.25">
      <c r="A20" s="688"/>
      <c r="B20" s="653"/>
      <c r="C20" s="689"/>
      <c r="D20" s="655"/>
      <c r="E20" s="514" t="s">
        <v>914</v>
      </c>
      <c r="F20" s="513" t="s">
        <v>912</v>
      </c>
      <c r="G20" s="513" t="s">
        <v>916</v>
      </c>
      <c r="H20" s="513" t="s">
        <v>913</v>
      </c>
      <c r="I20" s="513" t="s">
        <v>297</v>
      </c>
      <c r="J20" s="105"/>
      <c r="K20" s="105"/>
      <c r="L20" s="105"/>
      <c r="M20" s="696"/>
    </row>
    <row r="21" spans="1:13" x14ac:dyDescent="0.25">
      <c r="A21" s="693">
        <v>8</v>
      </c>
      <c r="B21" s="691" t="s">
        <v>298</v>
      </c>
      <c r="C21" s="689" t="s">
        <v>768</v>
      </c>
      <c r="D21" s="689" t="s">
        <v>948</v>
      </c>
      <c r="E21" s="107"/>
      <c r="F21" s="107"/>
      <c r="G21" s="107"/>
      <c r="H21" s="107"/>
      <c r="I21" s="107"/>
      <c r="J21" s="108"/>
      <c r="K21" s="108"/>
      <c r="L21" s="108"/>
      <c r="M21" s="696"/>
    </row>
    <row r="22" spans="1:13" ht="87.6" customHeight="1" x14ac:dyDescent="0.25">
      <c r="A22" s="694"/>
      <c r="B22" s="692"/>
      <c r="C22" s="689"/>
      <c r="D22" s="689"/>
      <c r="E22" s="293" t="s">
        <v>525</v>
      </c>
      <c r="F22" s="292" t="s">
        <v>875</v>
      </c>
      <c r="G22" s="292" t="s">
        <v>526</v>
      </c>
      <c r="H22" s="292" t="s">
        <v>527</v>
      </c>
      <c r="I22" s="292" t="s">
        <v>528</v>
      </c>
      <c r="J22" s="105"/>
      <c r="K22" s="105"/>
      <c r="L22" s="105"/>
      <c r="M22" s="696"/>
    </row>
    <row r="23" spans="1:13" x14ac:dyDescent="0.25">
      <c r="A23" s="688">
        <v>9</v>
      </c>
      <c r="B23" s="653" t="s">
        <v>304</v>
      </c>
      <c r="C23" s="689" t="s">
        <v>305</v>
      </c>
      <c r="D23" s="689" t="s">
        <v>938</v>
      </c>
      <c r="E23" s="107"/>
      <c r="F23" s="107"/>
      <c r="G23" s="107"/>
      <c r="H23" s="107"/>
      <c r="I23" s="107"/>
      <c r="J23" s="108"/>
      <c r="K23" s="108"/>
      <c r="L23" s="108"/>
      <c r="M23" s="696"/>
    </row>
    <row r="24" spans="1:13" ht="166.15" customHeight="1" x14ac:dyDescent="0.25">
      <c r="A24" s="688"/>
      <c r="B24" s="653"/>
      <c r="C24" s="689"/>
      <c r="D24" s="689"/>
      <c r="E24" s="292" t="s">
        <v>306</v>
      </c>
      <c r="F24" s="292" t="s">
        <v>530</v>
      </c>
      <c r="G24" s="292" t="s">
        <v>717</v>
      </c>
      <c r="H24" s="292" t="s">
        <v>307</v>
      </c>
      <c r="I24" s="136" t="s">
        <v>308</v>
      </c>
      <c r="J24" s="105"/>
      <c r="K24" s="105"/>
      <c r="L24" s="105"/>
      <c r="M24" s="696"/>
    </row>
    <row r="25" spans="1:13" x14ac:dyDescent="0.25">
      <c r="A25" s="688">
        <v>10</v>
      </c>
      <c r="B25" s="653" t="s">
        <v>529</v>
      </c>
      <c r="C25" s="655" t="s">
        <v>1024</v>
      </c>
      <c r="D25" s="689" t="s">
        <v>1025</v>
      </c>
      <c r="E25" s="107"/>
      <c r="F25" s="107"/>
      <c r="G25" s="107"/>
      <c r="H25" s="107"/>
      <c r="I25" s="107"/>
      <c r="J25" s="108"/>
      <c r="K25" s="108"/>
      <c r="L25" s="108"/>
      <c r="M25" s="696"/>
    </row>
    <row r="26" spans="1:13" ht="78.599999999999994" customHeight="1" x14ac:dyDescent="0.25">
      <c r="A26" s="688"/>
      <c r="B26" s="653"/>
      <c r="C26" s="655"/>
      <c r="D26" s="689"/>
      <c r="E26" s="292" t="s">
        <v>30</v>
      </c>
      <c r="F26" s="292" t="s">
        <v>915</v>
      </c>
      <c r="G26" s="292" t="s">
        <v>917</v>
      </c>
      <c r="H26" s="292" t="s">
        <v>918</v>
      </c>
      <c r="I26" s="136" t="s">
        <v>919</v>
      </c>
      <c r="J26" s="105"/>
      <c r="K26" s="105"/>
      <c r="L26" s="105"/>
      <c r="M26" s="696"/>
    </row>
    <row r="27" spans="1:13" ht="21" customHeight="1" x14ac:dyDescent="0.25">
      <c r="A27" s="693">
        <v>11</v>
      </c>
      <c r="B27" s="691" t="s">
        <v>28</v>
      </c>
      <c r="C27" s="689" t="s">
        <v>759</v>
      </c>
      <c r="D27" s="689" t="s">
        <v>29</v>
      </c>
      <c r="E27" s="107"/>
      <c r="F27" s="107"/>
      <c r="G27" s="107"/>
      <c r="H27" s="107"/>
      <c r="I27" s="107"/>
      <c r="J27" s="108"/>
      <c r="K27" s="108"/>
      <c r="L27" s="108"/>
      <c r="M27" s="696"/>
    </row>
    <row r="28" spans="1:13" ht="142.5" customHeight="1" x14ac:dyDescent="0.25">
      <c r="A28" s="694"/>
      <c r="B28" s="692"/>
      <c r="C28" s="689"/>
      <c r="D28" s="689"/>
      <c r="E28" s="292" t="s">
        <v>204</v>
      </c>
      <c r="F28" s="292" t="s">
        <v>718</v>
      </c>
      <c r="G28" s="292" t="s">
        <v>205</v>
      </c>
      <c r="H28" s="292" t="s">
        <v>207</v>
      </c>
      <c r="I28" s="292" t="s">
        <v>206</v>
      </c>
      <c r="J28" s="105"/>
      <c r="K28" s="105"/>
      <c r="L28" s="105"/>
      <c r="M28" s="696"/>
    </row>
    <row r="29" spans="1:13" x14ac:dyDescent="0.25">
      <c r="A29" s="688">
        <v>12</v>
      </c>
      <c r="B29" s="653" t="s">
        <v>299</v>
      </c>
      <c r="C29" s="689" t="s">
        <v>760</v>
      </c>
      <c r="D29" s="689" t="s">
        <v>761</v>
      </c>
      <c r="E29" s="107"/>
      <c r="F29" s="107"/>
      <c r="G29" s="107"/>
      <c r="H29" s="107"/>
      <c r="I29" s="107"/>
      <c r="J29" s="108"/>
      <c r="K29" s="108"/>
      <c r="L29" s="108"/>
      <c r="M29" s="696"/>
    </row>
    <row r="30" spans="1:13" ht="162" customHeight="1" x14ac:dyDescent="0.25">
      <c r="A30" s="688"/>
      <c r="B30" s="653"/>
      <c r="C30" s="689"/>
      <c r="D30" s="689"/>
      <c r="E30" s="292" t="s">
        <v>300</v>
      </c>
      <c r="F30" s="292" t="s">
        <v>301</v>
      </c>
      <c r="G30" s="292" t="s">
        <v>302</v>
      </c>
      <c r="H30" s="292" t="s">
        <v>677</v>
      </c>
      <c r="I30" s="292" t="s">
        <v>303</v>
      </c>
      <c r="J30" s="105"/>
      <c r="K30" s="105"/>
      <c r="L30" s="105"/>
      <c r="M30" s="696"/>
    </row>
    <row r="31" spans="1:13" x14ac:dyDescent="0.25">
      <c r="A31" s="688">
        <v>13</v>
      </c>
      <c r="B31" s="653" t="s">
        <v>309</v>
      </c>
      <c r="C31" s="689" t="s">
        <v>762</v>
      </c>
      <c r="D31" s="689"/>
      <c r="E31" s="107"/>
      <c r="F31" s="107"/>
      <c r="G31" s="107"/>
      <c r="H31" s="107"/>
      <c r="I31" s="107"/>
      <c r="J31" s="108"/>
      <c r="K31" s="108"/>
      <c r="L31" s="108"/>
      <c r="M31" s="696"/>
    </row>
    <row r="32" spans="1:13" ht="124.15" customHeight="1" x14ac:dyDescent="0.25">
      <c r="A32" s="693"/>
      <c r="B32" s="691"/>
      <c r="C32" s="695"/>
      <c r="D32" s="695"/>
      <c r="E32" s="422" t="s">
        <v>310</v>
      </c>
      <c r="F32" s="422" t="s">
        <v>311</v>
      </c>
      <c r="G32" s="422" t="s">
        <v>312</v>
      </c>
      <c r="H32" s="422" t="s">
        <v>313</v>
      </c>
      <c r="I32" s="423" t="s">
        <v>763</v>
      </c>
      <c r="J32" s="424"/>
      <c r="K32" s="424"/>
      <c r="L32" s="424"/>
      <c r="M32" s="697"/>
    </row>
    <row r="33" spans="1:13" x14ac:dyDescent="0.25">
      <c r="A33" s="267"/>
      <c r="B33" s="268"/>
      <c r="C33" s="268"/>
      <c r="D33" s="268"/>
      <c r="E33" s="268"/>
      <c r="F33" s="268"/>
      <c r="G33" s="268"/>
      <c r="H33" s="268"/>
      <c r="I33" s="268"/>
      <c r="J33" s="268"/>
      <c r="K33" s="268"/>
      <c r="L33" s="268"/>
      <c r="M33" s="269"/>
    </row>
    <row r="34" spans="1:13" x14ac:dyDescent="0.25">
      <c r="A34" s="96"/>
      <c r="B34" s="270" t="s">
        <v>162</v>
      </c>
      <c r="C34" s="417"/>
      <c r="D34" s="127"/>
      <c r="E34" s="127"/>
      <c r="F34" s="127"/>
      <c r="G34" s="127"/>
      <c r="H34" s="127"/>
      <c r="I34" s="127"/>
      <c r="J34" s="127"/>
      <c r="K34" s="127"/>
      <c r="L34" s="127"/>
      <c r="M34" s="97"/>
    </row>
    <row r="35" spans="1:13" x14ac:dyDescent="0.25">
      <c r="A35" s="96"/>
      <c r="B35" s="127"/>
      <c r="C35" s="417"/>
      <c r="D35" s="127"/>
      <c r="E35" s="127"/>
      <c r="F35" s="127"/>
      <c r="G35" s="127"/>
      <c r="H35" s="127"/>
      <c r="I35" s="127"/>
      <c r="J35" s="127"/>
      <c r="K35" s="127"/>
      <c r="L35" s="127"/>
      <c r="M35" s="97"/>
    </row>
    <row r="36" spans="1:13" x14ac:dyDescent="0.25">
      <c r="A36" s="96"/>
      <c r="B36" s="127"/>
      <c r="C36" s="417"/>
      <c r="D36" s="127"/>
      <c r="E36" s="127"/>
      <c r="F36" s="127"/>
      <c r="G36" s="127"/>
      <c r="H36" s="127"/>
      <c r="I36" s="127"/>
      <c r="J36" s="127"/>
      <c r="K36" s="127"/>
      <c r="L36" s="127"/>
      <c r="M36" s="97"/>
    </row>
    <row r="37" spans="1:13" x14ac:dyDescent="0.25">
      <c r="A37" s="96"/>
      <c r="B37" s="127"/>
      <c r="C37" s="417"/>
      <c r="D37" s="127"/>
      <c r="E37" s="127"/>
      <c r="F37" s="127"/>
      <c r="G37" s="127"/>
      <c r="H37" s="127"/>
      <c r="I37" s="127"/>
      <c r="J37" s="127"/>
      <c r="K37" s="127"/>
      <c r="L37" s="127"/>
      <c r="M37" s="97"/>
    </row>
    <row r="38" spans="1:13" x14ac:dyDescent="0.25">
      <c r="A38" s="96"/>
      <c r="B38" s="127"/>
      <c r="C38" s="417"/>
      <c r="D38" s="127"/>
      <c r="E38" s="127"/>
      <c r="F38" s="127"/>
      <c r="G38" s="127"/>
      <c r="H38" s="127"/>
      <c r="I38" s="127"/>
      <c r="J38" s="127"/>
      <c r="K38" s="127"/>
      <c r="L38" s="127"/>
      <c r="M38" s="97"/>
    </row>
    <row r="39" spans="1:13" x14ac:dyDescent="0.25">
      <c r="A39" s="96"/>
      <c r="B39" s="127"/>
      <c r="C39" s="417"/>
      <c r="D39" s="127"/>
      <c r="E39" s="127"/>
      <c r="F39" s="127"/>
      <c r="G39" s="127"/>
      <c r="H39" s="127"/>
      <c r="I39" s="127"/>
      <c r="J39" s="127"/>
      <c r="K39" s="127"/>
      <c r="L39" s="127"/>
      <c r="M39" s="97"/>
    </row>
    <row r="40" spans="1:13" x14ac:dyDescent="0.25">
      <c r="A40" s="96"/>
      <c r="B40" s="127"/>
      <c r="C40" s="417"/>
      <c r="D40" s="127"/>
      <c r="E40" s="127"/>
      <c r="F40" s="127"/>
      <c r="G40" s="127"/>
      <c r="H40" s="127"/>
      <c r="I40" s="127"/>
      <c r="J40" s="127"/>
      <c r="K40" s="127"/>
      <c r="L40" s="127"/>
      <c r="M40" s="97"/>
    </row>
    <row r="41" spans="1:13" x14ac:dyDescent="0.25">
      <c r="A41" s="96"/>
      <c r="B41" s="127"/>
      <c r="C41" s="417"/>
      <c r="D41" s="127"/>
      <c r="E41" s="127"/>
      <c r="F41" s="127"/>
      <c r="G41" s="127"/>
      <c r="H41" s="127"/>
      <c r="I41" s="127"/>
      <c r="J41" s="127"/>
      <c r="K41" s="127"/>
      <c r="L41" s="127"/>
      <c r="M41" s="97"/>
    </row>
    <row r="42" spans="1:13" x14ac:dyDescent="0.25">
      <c r="A42" s="96"/>
      <c r="B42" s="127"/>
      <c r="C42" s="417"/>
      <c r="D42" s="127"/>
      <c r="E42" s="127"/>
      <c r="F42" s="127"/>
      <c r="G42" s="127"/>
      <c r="H42" s="127"/>
      <c r="I42" s="127"/>
      <c r="J42" s="127"/>
      <c r="K42" s="127"/>
      <c r="L42" s="127"/>
      <c r="M42" s="97"/>
    </row>
    <row r="43" spans="1:13" x14ac:dyDescent="0.25">
      <c r="A43" s="96"/>
      <c r="B43" s="127"/>
      <c r="C43" s="417"/>
      <c r="D43" s="127"/>
      <c r="E43" s="127"/>
      <c r="F43" s="127"/>
      <c r="G43" s="127"/>
      <c r="H43" s="127"/>
      <c r="I43" s="127"/>
      <c r="J43" s="127"/>
      <c r="K43" s="127"/>
      <c r="L43" s="127"/>
      <c r="M43" s="97"/>
    </row>
    <row r="44" spans="1:13" x14ac:dyDescent="0.25">
      <c r="A44" s="96"/>
      <c r="B44" s="127"/>
      <c r="C44" s="417"/>
      <c r="D44" s="127"/>
      <c r="E44" s="127"/>
      <c r="F44" s="127"/>
      <c r="G44" s="127"/>
      <c r="H44" s="127"/>
      <c r="I44" s="127"/>
      <c r="J44" s="127"/>
      <c r="K44" s="127"/>
      <c r="L44" s="127"/>
      <c r="M44" s="97"/>
    </row>
    <row r="45" spans="1:13" x14ac:dyDescent="0.25">
      <c r="A45" s="96"/>
      <c r="B45" s="127"/>
      <c r="C45" s="417"/>
      <c r="D45" s="127"/>
      <c r="E45" s="127"/>
      <c r="F45" s="127"/>
      <c r="G45" s="127"/>
      <c r="H45" s="127"/>
      <c r="I45" s="127"/>
      <c r="J45" s="127"/>
      <c r="K45" s="127"/>
      <c r="L45" s="127"/>
      <c r="M45" s="97"/>
    </row>
    <row r="46" spans="1:13" x14ac:dyDescent="0.25">
      <c r="A46" s="414"/>
      <c r="B46" s="98"/>
      <c r="C46" s="99"/>
      <c r="D46" s="98"/>
      <c r="E46" s="98"/>
      <c r="F46" s="98"/>
      <c r="G46" s="98"/>
      <c r="H46" s="98"/>
      <c r="I46" s="98"/>
      <c r="J46" s="98"/>
      <c r="K46" s="98"/>
      <c r="L46" s="98"/>
      <c r="M46" s="415"/>
    </row>
    <row r="47" spans="1:13" x14ac:dyDescent="0.25">
      <c r="A47" s="271"/>
      <c r="B47" s="127"/>
      <c r="C47" s="417"/>
      <c r="D47" s="127"/>
      <c r="E47" s="127"/>
      <c r="F47" s="127"/>
      <c r="G47" s="127"/>
      <c r="H47" s="127"/>
      <c r="I47" s="127"/>
      <c r="J47" s="127"/>
      <c r="K47" s="127"/>
      <c r="L47" s="127"/>
      <c r="M47" s="127"/>
    </row>
    <row r="48" spans="1:13" x14ac:dyDescent="0.25">
      <c r="A48" s="271"/>
      <c r="B48" s="127"/>
      <c r="C48" s="417"/>
      <c r="D48" s="127"/>
      <c r="E48" s="127"/>
      <c r="F48" s="127"/>
      <c r="G48" s="127"/>
      <c r="H48" s="127"/>
      <c r="I48" s="127"/>
      <c r="J48" s="127"/>
      <c r="K48" s="127"/>
      <c r="L48" s="127"/>
      <c r="M48" s="127"/>
    </row>
    <row r="49" spans="1:13" x14ac:dyDescent="0.25">
      <c r="A49" s="271"/>
      <c r="B49" s="127"/>
      <c r="C49" s="417"/>
      <c r="D49" s="127"/>
      <c r="E49" s="127"/>
      <c r="F49" s="127"/>
      <c r="G49" s="127"/>
      <c r="H49" s="127"/>
      <c r="I49" s="127"/>
      <c r="J49" s="127"/>
      <c r="K49" s="127"/>
      <c r="L49" s="127"/>
      <c r="M49" s="127"/>
    </row>
    <row r="50" spans="1:13" x14ac:dyDescent="0.25">
      <c r="A50" s="271"/>
      <c r="B50" s="127"/>
      <c r="C50" s="417"/>
      <c r="D50" s="127"/>
      <c r="E50" s="127"/>
      <c r="F50" s="127"/>
      <c r="G50" s="127"/>
      <c r="H50" s="127"/>
      <c r="I50" s="127"/>
      <c r="J50" s="127"/>
      <c r="K50" s="127"/>
      <c r="L50" s="127"/>
      <c r="M50" s="127"/>
    </row>
    <row r="51" spans="1:13" x14ac:dyDescent="0.25">
      <c r="A51" s="271"/>
      <c r="B51" s="127"/>
      <c r="C51" s="417"/>
      <c r="D51" s="127"/>
      <c r="E51" s="127"/>
      <c r="F51" s="127"/>
      <c r="G51" s="127"/>
      <c r="H51" s="127"/>
      <c r="I51" s="127"/>
      <c r="J51" s="127"/>
      <c r="K51" s="127"/>
      <c r="L51" s="127"/>
      <c r="M51" s="127"/>
    </row>
    <row r="52" spans="1:13" x14ac:dyDescent="0.25">
      <c r="A52" s="271"/>
      <c r="B52" s="127"/>
      <c r="C52" s="417"/>
      <c r="D52" s="127"/>
      <c r="E52" s="127"/>
      <c r="F52" s="127"/>
      <c r="G52" s="127"/>
      <c r="H52" s="127"/>
      <c r="I52" s="127"/>
      <c r="J52" s="127"/>
      <c r="K52" s="127"/>
      <c r="L52" s="127"/>
      <c r="M52" s="127"/>
    </row>
    <row r="53" spans="1:13" x14ac:dyDescent="0.25">
      <c r="A53" s="271"/>
      <c r="B53" s="127"/>
      <c r="C53" s="417"/>
      <c r="D53" s="127"/>
      <c r="E53" s="127"/>
      <c r="F53" s="127"/>
      <c r="G53" s="127"/>
      <c r="H53" s="127"/>
      <c r="I53" s="127"/>
      <c r="J53" s="127"/>
      <c r="K53" s="127"/>
      <c r="L53" s="127"/>
      <c r="M53" s="127"/>
    </row>
    <row r="54" spans="1:13" x14ac:dyDescent="0.25">
      <c r="A54" s="271"/>
      <c r="B54" s="127"/>
      <c r="C54" s="417"/>
      <c r="D54" s="127"/>
      <c r="E54" s="127"/>
      <c r="F54" s="127"/>
      <c r="G54" s="127"/>
      <c r="H54" s="127"/>
      <c r="I54" s="127"/>
      <c r="J54" s="127"/>
      <c r="K54" s="127"/>
      <c r="L54" s="127"/>
      <c r="M54" s="127"/>
    </row>
    <row r="55" spans="1:13" x14ac:dyDescent="0.25">
      <c r="A55" s="271"/>
      <c r="B55" s="127"/>
      <c r="C55" s="417"/>
      <c r="D55" s="127"/>
      <c r="E55" s="127"/>
      <c r="F55" s="127"/>
      <c r="G55" s="127"/>
      <c r="H55" s="127"/>
      <c r="I55" s="127"/>
      <c r="J55" s="127"/>
      <c r="K55" s="127"/>
      <c r="L55" s="127"/>
      <c r="M55" s="127"/>
    </row>
    <row r="56" spans="1:13" x14ac:dyDescent="0.25">
      <c r="A56" s="271"/>
      <c r="B56" s="127"/>
      <c r="C56" s="417"/>
      <c r="D56" s="127"/>
      <c r="E56" s="127"/>
      <c r="F56" s="127"/>
      <c r="G56" s="127"/>
      <c r="H56" s="127"/>
      <c r="I56" s="127"/>
      <c r="J56" s="127"/>
      <c r="K56" s="127"/>
      <c r="L56" s="127"/>
      <c r="M56" s="127"/>
    </row>
    <row r="57" spans="1:13" x14ac:dyDescent="0.25">
      <c r="A57" s="271"/>
      <c r="B57" s="127"/>
      <c r="C57" s="417"/>
      <c r="D57" s="127"/>
      <c r="E57" s="127"/>
      <c r="F57" s="127"/>
      <c r="G57" s="127"/>
      <c r="H57" s="127"/>
      <c r="I57" s="127"/>
      <c r="J57" s="127"/>
      <c r="K57" s="127"/>
      <c r="L57" s="127"/>
      <c r="M57" s="127"/>
    </row>
    <row r="58" spans="1:13" x14ac:dyDescent="0.25">
      <c r="A58" s="271"/>
      <c r="B58" s="127"/>
      <c r="C58" s="417"/>
      <c r="D58" s="127"/>
      <c r="E58" s="127"/>
      <c r="F58" s="127"/>
      <c r="G58" s="127"/>
      <c r="H58" s="127"/>
      <c r="I58" s="127"/>
      <c r="J58" s="127"/>
      <c r="K58" s="127"/>
      <c r="L58" s="127"/>
      <c r="M58" s="127"/>
    </row>
    <row r="59" spans="1:13" x14ac:dyDescent="0.25">
      <c r="A59" s="271"/>
      <c r="B59" s="127"/>
      <c r="C59" s="417"/>
      <c r="D59" s="127"/>
      <c r="E59" s="127"/>
      <c r="F59" s="127"/>
      <c r="G59" s="127"/>
      <c r="H59" s="127"/>
      <c r="I59" s="127"/>
      <c r="J59" s="127"/>
      <c r="K59" s="127"/>
      <c r="L59" s="127"/>
      <c r="M59" s="127"/>
    </row>
    <row r="60" spans="1:13" x14ac:dyDescent="0.25">
      <c r="A60" s="271"/>
      <c r="B60" s="127"/>
      <c r="C60" s="417"/>
      <c r="D60" s="127"/>
      <c r="E60" s="127"/>
      <c r="F60" s="127"/>
      <c r="G60" s="127"/>
      <c r="H60" s="127"/>
      <c r="I60" s="127"/>
      <c r="J60" s="127"/>
      <c r="K60" s="127"/>
      <c r="L60" s="127"/>
      <c r="M60" s="127"/>
    </row>
    <row r="61" spans="1:13" x14ac:dyDescent="0.25">
      <c r="A61" s="271"/>
      <c r="B61" s="127"/>
      <c r="C61" s="417"/>
      <c r="D61" s="127"/>
      <c r="E61" s="127"/>
      <c r="F61" s="127"/>
      <c r="G61" s="127"/>
      <c r="H61" s="127"/>
      <c r="I61" s="127"/>
      <c r="J61" s="127"/>
      <c r="K61" s="127"/>
      <c r="L61" s="127"/>
      <c r="M61" s="127"/>
    </row>
    <row r="62" spans="1:13" x14ac:dyDescent="0.25">
      <c r="A62" s="271"/>
      <c r="B62" s="127"/>
      <c r="C62" s="417"/>
      <c r="D62" s="127"/>
      <c r="E62" s="127"/>
      <c r="F62" s="127"/>
      <c r="G62" s="127"/>
      <c r="H62" s="127"/>
      <c r="I62" s="127"/>
      <c r="J62" s="127"/>
      <c r="K62" s="127"/>
      <c r="L62" s="127"/>
      <c r="M62" s="127"/>
    </row>
    <row r="63" spans="1:13" x14ac:dyDescent="0.25">
      <c r="A63" s="271"/>
      <c r="B63" s="127"/>
      <c r="C63" s="417"/>
      <c r="D63" s="127"/>
      <c r="E63" s="127"/>
      <c r="F63" s="127"/>
      <c r="G63" s="127"/>
      <c r="H63" s="127"/>
      <c r="I63" s="127"/>
      <c r="J63" s="127"/>
      <c r="K63" s="127"/>
      <c r="L63" s="127"/>
      <c r="M63" s="127"/>
    </row>
    <row r="64" spans="1:13" x14ac:dyDescent="0.25">
      <c r="A64" s="271"/>
      <c r="B64" s="127"/>
      <c r="C64" s="417"/>
      <c r="D64" s="127"/>
      <c r="E64" s="127"/>
      <c r="F64" s="127"/>
      <c r="G64" s="127"/>
      <c r="H64" s="127"/>
      <c r="I64" s="127"/>
      <c r="J64" s="127"/>
      <c r="K64" s="127"/>
      <c r="L64" s="127"/>
      <c r="M64" s="127"/>
    </row>
    <row r="65" spans="1:13" x14ac:dyDescent="0.25">
      <c r="A65" s="271"/>
      <c r="B65" s="127"/>
      <c r="C65" s="417"/>
      <c r="D65" s="127"/>
      <c r="E65" s="127"/>
      <c r="F65" s="127"/>
      <c r="G65" s="127"/>
      <c r="H65" s="127"/>
      <c r="I65" s="127"/>
      <c r="J65" s="127"/>
      <c r="K65" s="127"/>
      <c r="L65" s="127"/>
      <c r="M65" s="127"/>
    </row>
    <row r="66" spans="1:13" x14ac:dyDescent="0.25">
      <c r="A66" s="271"/>
      <c r="B66" s="127"/>
      <c r="C66" s="417"/>
      <c r="D66" s="127"/>
      <c r="E66" s="127"/>
      <c r="F66" s="127"/>
      <c r="G66" s="127"/>
      <c r="H66" s="127"/>
      <c r="I66" s="127"/>
      <c r="J66" s="127"/>
      <c r="K66" s="127"/>
      <c r="L66" s="127"/>
      <c r="M66" s="127"/>
    </row>
    <row r="67" spans="1:13" x14ac:dyDescent="0.25">
      <c r="A67" s="271"/>
      <c r="B67" s="127"/>
      <c r="C67" s="417"/>
      <c r="D67" s="127"/>
      <c r="E67" s="127"/>
      <c r="F67" s="127"/>
      <c r="G67" s="127"/>
      <c r="H67" s="127"/>
      <c r="I67" s="127"/>
      <c r="J67" s="127"/>
      <c r="K67" s="127"/>
      <c r="L67" s="127"/>
      <c r="M67" s="127"/>
    </row>
    <row r="68" spans="1:13" x14ac:dyDescent="0.25">
      <c r="A68" s="271"/>
      <c r="B68" s="127"/>
      <c r="C68" s="417"/>
      <c r="D68" s="127"/>
      <c r="E68" s="127"/>
      <c r="F68" s="127"/>
      <c r="G68" s="127"/>
      <c r="H68" s="127"/>
      <c r="I68" s="127"/>
      <c r="J68" s="127"/>
      <c r="K68" s="127"/>
      <c r="L68" s="127"/>
      <c r="M68" s="127"/>
    </row>
    <row r="69" spans="1:13" x14ac:dyDescent="0.25">
      <c r="A69" s="271"/>
      <c r="B69" s="127"/>
      <c r="C69" s="417"/>
      <c r="D69" s="127"/>
      <c r="E69" s="127"/>
      <c r="F69" s="127"/>
      <c r="G69" s="127"/>
      <c r="H69" s="127"/>
      <c r="I69" s="127"/>
      <c r="J69" s="127"/>
      <c r="K69" s="127"/>
      <c r="L69" s="127"/>
      <c r="M69" s="127"/>
    </row>
    <row r="70" spans="1:13" x14ac:dyDescent="0.25">
      <c r="A70" s="271"/>
      <c r="B70" s="127"/>
      <c r="C70" s="417"/>
      <c r="D70" s="127"/>
      <c r="E70" s="127"/>
      <c r="F70" s="127"/>
      <c r="G70" s="127"/>
      <c r="H70" s="127"/>
      <c r="I70" s="127"/>
      <c r="J70" s="127"/>
      <c r="K70" s="127"/>
      <c r="L70" s="127"/>
      <c r="M70" s="127"/>
    </row>
    <row r="71" spans="1:13" x14ac:dyDescent="0.25">
      <c r="A71" s="271"/>
      <c r="B71" s="127"/>
      <c r="C71" s="417"/>
      <c r="D71" s="127"/>
      <c r="E71" s="127"/>
      <c r="F71" s="127"/>
      <c r="G71" s="127"/>
      <c r="H71" s="127"/>
      <c r="I71" s="127"/>
      <c r="J71" s="127"/>
      <c r="K71" s="127"/>
      <c r="L71" s="127"/>
      <c r="M71" s="127"/>
    </row>
    <row r="72" spans="1:13" x14ac:dyDescent="0.25">
      <c r="A72" s="271"/>
      <c r="B72" s="127"/>
      <c r="C72" s="417"/>
      <c r="D72" s="127"/>
      <c r="E72" s="127"/>
      <c r="F72" s="127"/>
      <c r="G72" s="127"/>
      <c r="H72" s="127"/>
      <c r="I72" s="127"/>
      <c r="J72" s="127"/>
      <c r="K72" s="127"/>
      <c r="L72" s="127"/>
      <c r="M72" s="127"/>
    </row>
    <row r="73" spans="1:13" x14ac:dyDescent="0.25">
      <c r="A73" s="271"/>
      <c r="B73" s="127"/>
      <c r="C73" s="417"/>
      <c r="D73" s="127"/>
      <c r="E73" s="127"/>
      <c r="F73" s="127"/>
      <c r="G73" s="127"/>
      <c r="H73" s="127"/>
      <c r="I73" s="127"/>
      <c r="J73" s="127"/>
      <c r="K73" s="127"/>
      <c r="L73" s="127"/>
      <c r="M73" s="127"/>
    </row>
    <row r="74" spans="1:13" x14ac:dyDescent="0.25">
      <c r="A74" s="271"/>
      <c r="B74" s="127"/>
      <c r="C74" s="417"/>
      <c r="D74" s="127"/>
      <c r="E74" s="127"/>
      <c r="F74" s="127"/>
      <c r="G74" s="127"/>
      <c r="H74" s="127"/>
      <c r="I74" s="127"/>
      <c r="J74" s="127"/>
      <c r="K74" s="127"/>
      <c r="L74" s="127"/>
      <c r="M74" s="127"/>
    </row>
    <row r="75" spans="1:13" x14ac:dyDescent="0.25">
      <c r="A75" s="271"/>
      <c r="B75" s="127"/>
      <c r="C75" s="417"/>
      <c r="D75" s="127"/>
      <c r="E75" s="127"/>
      <c r="F75" s="127"/>
      <c r="G75" s="127"/>
      <c r="H75" s="127"/>
      <c r="I75" s="127"/>
      <c r="J75" s="127"/>
      <c r="K75" s="127"/>
      <c r="L75" s="127"/>
      <c r="M75" s="127"/>
    </row>
  </sheetData>
  <sheetProtection selectLockedCells="1"/>
  <mergeCells count="76">
    <mergeCell ref="M19:M20"/>
    <mergeCell ref="C7:C10"/>
    <mergeCell ref="M7:M8"/>
    <mergeCell ref="D9:D10"/>
    <mergeCell ref="M9:M10"/>
    <mergeCell ref="C3:C6"/>
    <mergeCell ref="M17:M18"/>
    <mergeCell ref="C17:C18"/>
    <mergeCell ref="D17:D18"/>
    <mergeCell ref="C19:C20"/>
    <mergeCell ref="A1:A2"/>
    <mergeCell ref="B1:B2"/>
    <mergeCell ref="M1:M2"/>
    <mergeCell ref="C1:C2"/>
    <mergeCell ref="D1:D2"/>
    <mergeCell ref="E1:I1"/>
    <mergeCell ref="J1:L1"/>
    <mergeCell ref="D3:D4"/>
    <mergeCell ref="M3:M4"/>
    <mergeCell ref="C13:C14"/>
    <mergeCell ref="C11:C12"/>
    <mergeCell ref="D11:D12"/>
    <mergeCell ref="M15:M16"/>
    <mergeCell ref="D15:D16"/>
    <mergeCell ref="D5:D6"/>
    <mergeCell ref="D13:D14"/>
    <mergeCell ref="M11:M12"/>
    <mergeCell ref="M5:M6"/>
    <mergeCell ref="M13:M14"/>
    <mergeCell ref="D7:D8"/>
    <mergeCell ref="M31:M32"/>
    <mergeCell ref="M21:M22"/>
    <mergeCell ref="D29:D30"/>
    <mergeCell ref="M29:M30"/>
    <mergeCell ref="C23:C24"/>
    <mergeCell ref="D23:D24"/>
    <mergeCell ref="M23:M24"/>
    <mergeCell ref="M25:M26"/>
    <mergeCell ref="C27:C28"/>
    <mergeCell ref="D27:D28"/>
    <mergeCell ref="M27:M28"/>
    <mergeCell ref="C15:C16"/>
    <mergeCell ref="D19:D20"/>
    <mergeCell ref="B21:B22"/>
    <mergeCell ref="A21:A22"/>
    <mergeCell ref="A31:A32"/>
    <mergeCell ref="B31:B32"/>
    <mergeCell ref="C31:C32"/>
    <mergeCell ref="D31:D32"/>
    <mergeCell ref="B19:B20"/>
    <mergeCell ref="A17:A18"/>
    <mergeCell ref="B17:B18"/>
    <mergeCell ref="A27:A28"/>
    <mergeCell ref="B27:B28"/>
    <mergeCell ref="A25:A26"/>
    <mergeCell ref="B25:B26"/>
    <mergeCell ref="C25:C26"/>
    <mergeCell ref="D25:D26"/>
    <mergeCell ref="C21:C22"/>
    <mergeCell ref="D21:D22"/>
    <mergeCell ref="B3:B6"/>
    <mergeCell ref="A29:A30"/>
    <mergeCell ref="B29:B30"/>
    <mergeCell ref="C29:C30"/>
    <mergeCell ref="A3:A6"/>
    <mergeCell ref="A7:A10"/>
    <mergeCell ref="A23:A24"/>
    <mergeCell ref="B23:B24"/>
    <mergeCell ref="A19:A20"/>
    <mergeCell ref="A15:A16"/>
    <mergeCell ref="B15:B16"/>
    <mergeCell ref="A13:A14"/>
    <mergeCell ref="A11:A12"/>
    <mergeCell ref="B7:B10"/>
    <mergeCell ref="B13:B14"/>
    <mergeCell ref="B11:B12"/>
  </mergeCells>
  <dataValidations disablePrompts="1" count="1">
    <dataValidation type="whole" allowBlank="1" showInputMessage="1" showErrorMessage="1" sqref="J3:L3 J5:L5 J19:L19 J17:L17 J15:L15 J21:L21" xr:uid="{00000000-0002-0000-0700-000000000000}">
      <formula1>0</formula1>
      <formula2>5</formula2>
    </dataValidation>
  </dataValidations>
  <pageMargins left="0.59055118110236227" right="0.59055118110236227" top="0.94488188976377963" bottom="0.86614173228346458" header="0.31496062992125984" footer="0.31496062992125984"/>
  <pageSetup scale="45" fitToHeight="0" orientation="landscape" horizontalDpi="4294967293" r:id="rId1"/>
  <headerFooter>
    <oddHeader>&amp;L&amp;"Palatino Linotype,Negrita"&amp;18
Componente 3: Productividad laboral&amp;C&amp;"Palatino Linotype,Negrita"&amp;24Programa Fábricas de Productividad
&amp;20Guía para el diagnóstico general de la Empresa&amp;R&amp;G</oddHeader>
    <oddFooter>&amp;L&amp;"Palatino Linotype,Normal"&amp;G
&amp;"Palatino Linotype,Cursiva"© Colombia Productiva&amp;C&amp;"Palatino Linotype,Negrita"&amp;18&amp;G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2" manualBreakCount="2">
    <brk id="16" max="12" man="1"/>
    <brk id="46" max="12" man="1"/>
  </rowBreak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M61"/>
  <sheetViews>
    <sheetView showGridLines="0" view="pageLayout" zoomScale="70" zoomScaleNormal="80" zoomScaleSheetLayoutView="55" zoomScalePageLayoutView="70" workbookViewId="0">
      <selection activeCell="E3" sqref="E3"/>
    </sheetView>
  </sheetViews>
  <sheetFormatPr baseColWidth="10" defaultColWidth="0" defaultRowHeight="15.75" x14ac:dyDescent="0.25"/>
  <cols>
    <col min="1" max="1" width="5.42578125" style="138" customWidth="1"/>
    <col min="2" max="2" width="19.85546875" style="138" customWidth="1"/>
    <col min="3" max="3" width="22.28515625" style="138" customWidth="1"/>
    <col min="4" max="4" width="22.140625" style="138" customWidth="1"/>
    <col min="5" max="9" width="30.7109375" style="138" customWidth="1"/>
    <col min="10" max="12" width="10" style="138" customWidth="1"/>
    <col min="13" max="13" width="23.28515625" style="138" customWidth="1"/>
    <col min="14" max="16384" width="0" style="138" hidden="1"/>
  </cols>
  <sheetData>
    <row r="1" spans="1:13" ht="39.6" customHeight="1" x14ac:dyDescent="0.25">
      <c r="A1" s="658" t="s">
        <v>0</v>
      </c>
      <c r="B1" s="659" t="s">
        <v>1</v>
      </c>
      <c r="C1" s="659" t="s">
        <v>19</v>
      </c>
      <c r="D1" s="659" t="s">
        <v>20</v>
      </c>
      <c r="E1" s="660" t="s">
        <v>2</v>
      </c>
      <c r="F1" s="660"/>
      <c r="G1" s="660"/>
      <c r="H1" s="660"/>
      <c r="I1" s="660"/>
      <c r="J1" s="654" t="s">
        <v>3</v>
      </c>
      <c r="K1" s="654"/>
      <c r="L1" s="654"/>
      <c r="M1" s="657" t="s">
        <v>4</v>
      </c>
    </row>
    <row r="2" spans="1:13" ht="39.6" customHeight="1" x14ac:dyDescent="0.25">
      <c r="A2" s="658"/>
      <c r="B2" s="659"/>
      <c r="C2" s="659"/>
      <c r="D2" s="659"/>
      <c r="E2" s="100">
        <v>1</v>
      </c>
      <c r="F2" s="101">
        <v>2</v>
      </c>
      <c r="G2" s="102">
        <v>3</v>
      </c>
      <c r="H2" s="103">
        <v>4</v>
      </c>
      <c r="I2" s="104">
        <v>5</v>
      </c>
      <c r="J2" s="291">
        <v>2020</v>
      </c>
      <c r="K2" s="291">
        <v>2021</v>
      </c>
      <c r="L2" s="291">
        <v>2022</v>
      </c>
      <c r="M2" s="657"/>
    </row>
    <row r="3" spans="1:13" ht="17.649999999999999" customHeight="1" x14ac:dyDescent="0.25">
      <c r="A3" s="648">
        <v>1</v>
      </c>
      <c r="B3" s="651" t="s">
        <v>340</v>
      </c>
      <c r="C3" s="707" t="s">
        <v>587</v>
      </c>
      <c r="D3" s="702" t="s">
        <v>770</v>
      </c>
      <c r="E3" s="122"/>
      <c r="F3" s="122"/>
      <c r="G3" s="122"/>
      <c r="H3" s="122"/>
      <c r="I3" s="122"/>
      <c r="J3" s="123"/>
      <c r="K3" s="123"/>
      <c r="L3" s="123"/>
      <c r="M3" s="705"/>
    </row>
    <row r="4" spans="1:13" ht="210.75" customHeight="1" x14ac:dyDescent="0.25">
      <c r="A4" s="648"/>
      <c r="B4" s="651"/>
      <c r="C4" s="707"/>
      <c r="D4" s="702"/>
      <c r="E4" s="290" t="s">
        <v>525</v>
      </c>
      <c r="F4" s="290" t="s">
        <v>641</v>
      </c>
      <c r="G4" s="290" t="s">
        <v>642</v>
      </c>
      <c r="H4" s="290" t="s">
        <v>639</v>
      </c>
      <c r="I4" s="290" t="s">
        <v>640</v>
      </c>
      <c r="J4" s="105"/>
      <c r="K4" s="105"/>
      <c r="L4" s="105"/>
      <c r="M4" s="705"/>
    </row>
    <row r="5" spans="1:13" ht="17.649999999999999" customHeight="1" x14ac:dyDescent="0.25">
      <c r="A5" s="648">
        <v>2</v>
      </c>
      <c r="B5" s="651" t="s">
        <v>572</v>
      </c>
      <c r="C5" s="649" t="s">
        <v>341</v>
      </c>
      <c r="D5" s="702" t="s">
        <v>981</v>
      </c>
      <c r="E5" s="544"/>
      <c r="F5" s="544"/>
      <c r="G5" s="544"/>
      <c r="H5" s="544"/>
      <c r="I5" s="544"/>
      <c r="J5" s="123"/>
      <c r="K5" s="123"/>
      <c r="L5" s="123"/>
      <c r="M5" s="705"/>
    </row>
    <row r="6" spans="1:13" ht="324" customHeight="1" x14ac:dyDescent="0.25">
      <c r="A6" s="648"/>
      <c r="B6" s="651"/>
      <c r="C6" s="649"/>
      <c r="D6" s="702"/>
      <c r="E6" s="290" t="s">
        <v>342</v>
      </c>
      <c r="F6" s="290" t="s">
        <v>573</v>
      </c>
      <c r="G6" s="290" t="s">
        <v>643</v>
      </c>
      <c r="H6" s="290" t="s">
        <v>644</v>
      </c>
      <c r="I6" s="290" t="s">
        <v>771</v>
      </c>
      <c r="J6" s="105"/>
      <c r="K6" s="105"/>
      <c r="L6" s="105"/>
      <c r="M6" s="705"/>
    </row>
    <row r="7" spans="1:13" s="86" customFormat="1" ht="17.649999999999999" customHeight="1" x14ac:dyDescent="0.25">
      <c r="A7" s="652">
        <v>3</v>
      </c>
      <c r="B7" s="653" t="s">
        <v>93</v>
      </c>
      <c r="C7" s="689" t="s">
        <v>840</v>
      </c>
      <c r="D7" s="702"/>
      <c r="E7" s="133"/>
      <c r="F7" s="133"/>
      <c r="G7" s="133"/>
      <c r="H7" s="481"/>
      <c r="I7" s="133"/>
      <c r="J7" s="134"/>
      <c r="K7" s="134"/>
      <c r="L7" s="134"/>
      <c r="M7" s="701"/>
    </row>
    <row r="8" spans="1:13" s="86" customFormat="1" ht="200.25" customHeight="1" x14ac:dyDescent="0.25">
      <c r="A8" s="652"/>
      <c r="B8" s="653"/>
      <c r="C8" s="689"/>
      <c r="D8" s="702"/>
      <c r="E8" s="292" t="s">
        <v>772</v>
      </c>
      <c r="F8" s="476" t="s">
        <v>696</v>
      </c>
      <c r="G8" s="476" t="s">
        <v>773</v>
      </c>
      <c r="H8" s="480"/>
      <c r="I8" s="476" t="s">
        <v>774</v>
      </c>
      <c r="J8" s="105"/>
      <c r="K8" s="105"/>
      <c r="L8" s="105"/>
      <c r="M8" s="701"/>
    </row>
    <row r="9" spans="1:13" s="67" customFormat="1" ht="17.649999999999999" customHeight="1" x14ac:dyDescent="0.25">
      <c r="A9" s="648">
        <v>4</v>
      </c>
      <c r="B9" s="651" t="s">
        <v>775</v>
      </c>
      <c r="C9" s="704" t="s">
        <v>841</v>
      </c>
      <c r="D9" s="704"/>
      <c r="E9" s="263"/>
      <c r="F9" s="122"/>
      <c r="G9" s="122"/>
      <c r="H9" s="122"/>
      <c r="I9" s="122"/>
      <c r="J9" s="123"/>
      <c r="K9" s="123"/>
      <c r="L9" s="123"/>
      <c r="M9" s="705"/>
    </row>
    <row r="10" spans="1:13" s="67" customFormat="1" ht="133.5" customHeight="1" x14ac:dyDescent="0.25">
      <c r="A10" s="648"/>
      <c r="B10" s="651"/>
      <c r="C10" s="704"/>
      <c r="D10" s="704"/>
      <c r="E10" s="290" t="s">
        <v>574</v>
      </c>
      <c r="F10" s="290" t="s">
        <v>549</v>
      </c>
      <c r="G10" s="290" t="s">
        <v>776</v>
      </c>
      <c r="H10" s="290" t="s">
        <v>777</v>
      </c>
      <c r="I10" s="290" t="s">
        <v>778</v>
      </c>
      <c r="J10" s="105"/>
      <c r="K10" s="105"/>
      <c r="L10" s="105"/>
      <c r="M10" s="705"/>
    </row>
    <row r="11" spans="1:13" s="67" customFormat="1" ht="17.649999999999999" customHeight="1" x14ac:dyDescent="0.25">
      <c r="A11" s="648">
        <v>5</v>
      </c>
      <c r="B11" s="651" t="s">
        <v>550</v>
      </c>
      <c r="C11" s="704" t="s">
        <v>842</v>
      </c>
      <c r="D11" s="704"/>
      <c r="E11" s="263"/>
      <c r="F11" s="122"/>
      <c r="G11" s="122"/>
      <c r="H11" s="122"/>
      <c r="I11" s="122"/>
      <c r="J11" s="123"/>
      <c r="K11" s="123"/>
      <c r="L11" s="123"/>
      <c r="M11" s="705"/>
    </row>
    <row r="12" spans="1:13" s="67" customFormat="1" ht="139.15" customHeight="1" x14ac:dyDescent="0.25">
      <c r="A12" s="648"/>
      <c r="B12" s="651"/>
      <c r="C12" s="704"/>
      <c r="D12" s="704"/>
      <c r="E12" s="290" t="s">
        <v>1027</v>
      </c>
      <c r="F12" s="290" t="s">
        <v>779</v>
      </c>
      <c r="G12" s="290" t="s">
        <v>575</v>
      </c>
      <c r="H12" s="290" t="s">
        <v>678</v>
      </c>
      <c r="I12" s="124" t="s">
        <v>679</v>
      </c>
      <c r="J12" s="105"/>
      <c r="K12" s="105"/>
      <c r="L12" s="105"/>
      <c r="M12" s="705"/>
    </row>
    <row r="13" spans="1:13" s="67" customFormat="1" ht="17.649999999999999" customHeight="1" x14ac:dyDescent="0.25">
      <c r="A13" s="648">
        <v>6</v>
      </c>
      <c r="B13" s="651" t="s">
        <v>22</v>
      </c>
      <c r="C13" s="704" t="s">
        <v>720</v>
      </c>
      <c r="D13" s="706"/>
      <c r="E13" s="263"/>
      <c r="F13" s="122"/>
      <c r="G13" s="122"/>
      <c r="H13" s="122"/>
      <c r="I13" s="122"/>
      <c r="J13" s="123"/>
      <c r="K13" s="123"/>
      <c r="L13" s="123"/>
      <c r="M13" s="705"/>
    </row>
    <row r="14" spans="1:13" s="67" customFormat="1" ht="195" customHeight="1" x14ac:dyDescent="0.25">
      <c r="A14" s="648"/>
      <c r="B14" s="651"/>
      <c r="C14" s="706"/>
      <c r="D14" s="706"/>
      <c r="E14" s="290" t="s">
        <v>551</v>
      </c>
      <c r="F14" s="290" t="s">
        <v>552</v>
      </c>
      <c r="G14" s="290" t="s">
        <v>576</v>
      </c>
      <c r="H14" s="290" t="s">
        <v>553</v>
      </c>
      <c r="I14" s="290" t="s">
        <v>719</v>
      </c>
      <c r="J14" s="105"/>
      <c r="K14" s="105"/>
      <c r="L14" s="105"/>
      <c r="M14" s="705"/>
    </row>
    <row r="15" spans="1:13" s="67" customFormat="1" ht="17.649999999999999" customHeight="1" x14ac:dyDescent="0.25">
      <c r="A15" s="648">
        <v>7</v>
      </c>
      <c r="B15" s="651" t="s">
        <v>554</v>
      </c>
      <c r="C15" s="704" t="s">
        <v>843</v>
      </c>
      <c r="D15" s="706"/>
      <c r="E15" s="263"/>
      <c r="F15" s="122"/>
      <c r="G15" s="122"/>
      <c r="H15" s="122"/>
      <c r="I15" s="122"/>
      <c r="J15" s="123"/>
      <c r="K15" s="123"/>
      <c r="L15" s="123"/>
      <c r="M15" s="705"/>
    </row>
    <row r="16" spans="1:13" s="67" customFormat="1" ht="143.44999999999999" customHeight="1" x14ac:dyDescent="0.25">
      <c r="A16" s="648"/>
      <c r="B16" s="651"/>
      <c r="C16" s="704"/>
      <c r="D16" s="706"/>
      <c r="E16" s="290" t="s">
        <v>577</v>
      </c>
      <c r="F16" s="290" t="s">
        <v>578</v>
      </c>
      <c r="G16" s="290" t="s">
        <v>721</v>
      </c>
      <c r="H16" s="290" t="s">
        <v>555</v>
      </c>
      <c r="I16" s="290" t="s">
        <v>722</v>
      </c>
      <c r="J16" s="105"/>
      <c r="K16" s="105"/>
      <c r="L16" s="105"/>
      <c r="M16" s="705"/>
    </row>
    <row r="17" spans="1:13" s="67" customFormat="1" ht="17.649999999999999" customHeight="1" x14ac:dyDescent="0.25">
      <c r="A17" s="648">
        <v>8</v>
      </c>
      <c r="B17" s="651" t="s">
        <v>680</v>
      </c>
      <c r="C17" s="704" t="s">
        <v>844</v>
      </c>
      <c r="D17" s="706"/>
      <c r="E17" s="263"/>
      <c r="F17" s="122"/>
      <c r="G17" s="122"/>
      <c r="H17" s="122"/>
      <c r="I17" s="122"/>
      <c r="J17" s="123"/>
      <c r="K17" s="123"/>
      <c r="L17" s="123"/>
      <c r="M17" s="705"/>
    </row>
    <row r="18" spans="1:13" s="67" customFormat="1" ht="194.25" customHeight="1" x14ac:dyDescent="0.25">
      <c r="A18" s="648"/>
      <c r="B18" s="651"/>
      <c r="C18" s="706"/>
      <c r="D18" s="706"/>
      <c r="E18" s="290" t="s">
        <v>645</v>
      </c>
      <c r="F18" s="290" t="s">
        <v>780</v>
      </c>
      <c r="G18" s="290" t="s">
        <v>579</v>
      </c>
      <c r="H18" s="290" t="s">
        <v>646</v>
      </c>
      <c r="I18" s="124" t="s">
        <v>556</v>
      </c>
      <c r="J18" s="105"/>
      <c r="K18" s="105"/>
      <c r="L18" s="105"/>
      <c r="M18" s="705"/>
    </row>
    <row r="19" spans="1:13" s="67" customFormat="1" ht="17.649999999999999" customHeight="1" x14ac:dyDescent="0.25">
      <c r="A19" s="648">
        <v>9</v>
      </c>
      <c r="B19" s="651" t="s">
        <v>580</v>
      </c>
      <c r="C19" s="704" t="s">
        <v>876</v>
      </c>
      <c r="D19" s="706"/>
      <c r="E19" s="263"/>
      <c r="F19" s="122"/>
      <c r="G19" s="122"/>
      <c r="H19" s="122"/>
      <c r="I19" s="122"/>
      <c r="J19" s="123"/>
      <c r="K19" s="123"/>
      <c r="L19" s="123"/>
      <c r="M19" s="705"/>
    </row>
    <row r="20" spans="1:13" s="67" customFormat="1" ht="232.15" customHeight="1" x14ac:dyDescent="0.25">
      <c r="A20" s="648"/>
      <c r="B20" s="651"/>
      <c r="C20" s="704"/>
      <c r="D20" s="706"/>
      <c r="E20" s="290" t="s">
        <v>647</v>
      </c>
      <c r="F20" s="290" t="s">
        <v>781</v>
      </c>
      <c r="G20" s="290" t="s">
        <v>782</v>
      </c>
      <c r="H20" s="290" t="s">
        <v>557</v>
      </c>
      <c r="I20" s="290" t="s">
        <v>581</v>
      </c>
      <c r="J20" s="105"/>
      <c r="K20" s="105"/>
      <c r="L20" s="105"/>
      <c r="M20" s="705"/>
    </row>
    <row r="21" spans="1:13" s="67" customFormat="1" ht="17.649999999999999" customHeight="1" x14ac:dyDescent="0.25">
      <c r="A21" s="648">
        <v>10</v>
      </c>
      <c r="B21" s="651" t="s">
        <v>558</v>
      </c>
      <c r="C21" s="704" t="s">
        <v>877</v>
      </c>
      <c r="D21" s="706"/>
      <c r="E21" s="263"/>
      <c r="F21" s="122"/>
      <c r="G21" s="122"/>
      <c r="H21" s="122"/>
      <c r="I21" s="122"/>
      <c r="J21" s="123"/>
      <c r="K21" s="123"/>
      <c r="L21" s="123"/>
      <c r="M21" s="705"/>
    </row>
    <row r="22" spans="1:13" s="67" customFormat="1" ht="161.44999999999999" customHeight="1" x14ac:dyDescent="0.25">
      <c r="A22" s="648"/>
      <c r="B22" s="651"/>
      <c r="C22" s="704"/>
      <c r="D22" s="706"/>
      <c r="E22" s="290" t="s">
        <v>559</v>
      </c>
      <c r="F22" s="290" t="s">
        <v>1028</v>
      </c>
      <c r="G22" s="290" t="s">
        <v>560</v>
      </c>
      <c r="H22" s="290" t="s">
        <v>582</v>
      </c>
      <c r="I22" s="290" t="s">
        <v>561</v>
      </c>
      <c r="J22" s="105"/>
      <c r="K22" s="105"/>
      <c r="L22" s="105"/>
      <c r="M22" s="705"/>
    </row>
    <row r="23" spans="1:13" s="67" customFormat="1" ht="17.649999999999999" customHeight="1" x14ac:dyDescent="0.25">
      <c r="A23" s="703">
        <v>11</v>
      </c>
      <c r="B23" s="651" t="s">
        <v>562</v>
      </c>
      <c r="C23" s="704" t="s">
        <v>846</v>
      </c>
      <c r="D23" s="706"/>
      <c r="E23" s="263"/>
      <c r="F23" s="122"/>
      <c r="G23" s="122"/>
      <c r="H23" s="122"/>
      <c r="I23" s="122"/>
      <c r="J23" s="123"/>
      <c r="K23" s="123"/>
      <c r="L23" s="123"/>
      <c r="M23" s="705"/>
    </row>
    <row r="24" spans="1:13" s="67" customFormat="1" ht="227.45" customHeight="1" x14ac:dyDescent="0.25">
      <c r="A24" s="703"/>
      <c r="B24" s="651"/>
      <c r="C24" s="704"/>
      <c r="D24" s="706"/>
      <c r="E24" s="290" t="s">
        <v>563</v>
      </c>
      <c r="F24" s="290" t="s">
        <v>583</v>
      </c>
      <c r="G24" s="290" t="s">
        <v>783</v>
      </c>
      <c r="H24" s="290" t="s">
        <v>584</v>
      </c>
      <c r="I24" s="290" t="s">
        <v>585</v>
      </c>
      <c r="J24" s="105"/>
      <c r="K24" s="105"/>
      <c r="L24" s="105"/>
      <c r="M24" s="705"/>
    </row>
    <row r="25" spans="1:13" s="67" customFormat="1" ht="17.649999999999999" customHeight="1" x14ac:dyDescent="0.25">
      <c r="A25" s="648">
        <v>12</v>
      </c>
      <c r="B25" s="651" t="s">
        <v>564</v>
      </c>
      <c r="C25" s="704" t="s">
        <v>845</v>
      </c>
      <c r="D25" s="706"/>
      <c r="E25" s="263"/>
      <c r="F25" s="122"/>
      <c r="G25" s="122"/>
      <c r="H25" s="122"/>
      <c r="I25" s="122"/>
      <c r="J25" s="123"/>
      <c r="K25" s="123"/>
      <c r="L25" s="123"/>
      <c r="M25" s="705"/>
    </row>
    <row r="26" spans="1:13" s="67" customFormat="1" ht="207" customHeight="1" x14ac:dyDescent="0.25">
      <c r="A26" s="648"/>
      <c r="B26" s="651"/>
      <c r="C26" s="704"/>
      <c r="D26" s="706"/>
      <c r="E26" s="290" t="s">
        <v>586</v>
      </c>
      <c r="F26" s="290" t="s">
        <v>565</v>
      </c>
      <c r="G26" s="290" t="s">
        <v>566</v>
      </c>
      <c r="H26" s="290" t="s">
        <v>769</v>
      </c>
      <c r="I26" s="290" t="s">
        <v>723</v>
      </c>
      <c r="J26" s="105"/>
      <c r="K26" s="105"/>
      <c r="L26" s="105"/>
      <c r="M26" s="705"/>
    </row>
    <row r="27" spans="1:13" customFormat="1" ht="15" x14ac:dyDescent="0.25">
      <c r="A27" s="425"/>
      <c r="B27" s="426"/>
      <c r="C27" s="426"/>
      <c r="D27" s="426"/>
      <c r="E27" s="426"/>
      <c r="F27" s="426"/>
      <c r="G27" s="426"/>
      <c r="H27" s="426"/>
      <c r="I27" s="426"/>
      <c r="J27" s="426"/>
      <c r="K27" s="426"/>
      <c r="L27" s="426"/>
      <c r="M27" s="427"/>
    </row>
    <row r="28" spans="1:13" customFormat="1" ht="18" x14ac:dyDescent="0.35">
      <c r="A28" s="428"/>
      <c r="B28" s="431" t="s">
        <v>674</v>
      </c>
      <c r="C28" s="429"/>
      <c r="D28" s="429"/>
      <c r="E28" s="429"/>
      <c r="F28" s="429"/>
      <c r="G28" s="429"/>
      <c r="H28" s="429"/>
      <c r="I28" s="429"/>
      <c r="J28" s="429"/>
      <c r="K28" s="429"/>
      <c r="L28" s="429"/>
      <c r="M28" s="430"/>
    </row>
    <row r="29" spans="1:13" customFormat="1" ht="15" x14ac:dyDescent="0.25">
      <c r="A29" s="428"/>
      <c r="B29" s="429"/>
      <c r="C29" s="429"/>
      <c r="D29" s="429"/>
      <c r="E29" s="429"/>
      <c r="F29" s="429"/>
      <c r="G29" s="429"/>
      <c r="H29" s="429"/>
      <c r="I29" s="429"/>
      <c r="J29" s="429"/>
      <c r="K29" s="429"/>
      <c r="L29" s="429"/>
      <c r="M29" s="430"/>
    </row>
    <row r="30" spans="1:13" x14ac:dyDescent="0.25">
      <c r="A30" s="162"/>
      <c r="B30" s="137"/>
      <c r="C30" s="137"/>
      <c r="D30" s="137"/>
      <c r="E30" s="137"/>
      <c r="F30" s="137"/>
      <c r="G30" s="137"/>
      <c r="H30" s="137"/>
      <c r="I30" s="137"/>
      <c r="J30" s="137"/>
      <c r="K30" s="137"/>
      <c r="L30" s="137"/>
      <c r="M30" s="163"/>
    </row>
    <row r="31" spans="1:13" x14ac:dyDescent="0.25">
      <c r="A31" s="164"/>
      <c r="B31" s="165"/>
      <c r="C31" s="165"/>
      <c r="D31" s="165"/>
      <c r="E31" s="165"/>
      <c r="F31" s="165"/>
      <c r="G31" s="165"/>
      <c r="H31" s="165"/>
      <c r="I31" s="165"/>
      <c r="J31" s="165"/>
      <c r="K31" s="165"/>
      <c r="L31" s="165"/>
      <c r="M31" s="166"/>
    </row>
    <row r="32" spans="1:13" x14ac:dyDescent="0.25">
      <c r="A32" s="137"/>
      <c r="B32" s="137"/>
      <c r="C32" s="137"/>
      <c r="D32" s="137"/>
      <c r="E32" s="137"/>
      <c r="F32" s="137"/>
      <c r="G32" s="137"/>
      <c r="H32" s="137"/>
      <c r="I32" s="137"/>
      <c r="J32" s="137"/>
      <c r="K32" s="137"/>
      <c r="L32" s="137"/>
      <c r="M32" s="137"/>
    </row>
    <row r="33" spans="1:13" x14ac:dyDescent="0.25">
      <c r="A33" s="137"/>
      <c r="B33" s="137"/>
      <c r="C33" s="137"/>
      <c r="D33" s="137"/>
      <c r="E33" s="137"/>
      <c r="F33" s="137"/>
      <c r="G33" s="137"/>
      <c r="H33" s="137"/>
      <c r="I33" s="137"/>
      <c r="J33" s="137"/>
      <c r="K33" s="137"/>
      <c r="L33" s="137"/>
      <c r="M33" s="137"/>
    </row>
    <row r="34" spans="1:13" x14ac:dyDescent="0.25">
      <c r="A34" s="137"/>
      <c r="B34" s="137"/>
      <c r="C34" s="137"/>
      <c r="D34" s="137"/>
      <c r="E34" s="137"/>
      <c r="F34" s="137"/>
      <c r="G34" s="137"/>
      <c r="H34" s="137"/>
      <c r="I34" s="137"/>
      <c r="J34" s="137"/>
      <c r="K34" s="137"/>
      <c r="L34" s="137"/>
      <c r="M34" s="137"/>
    </row>
    <row r="35" spans="1:13" x14ac:dyDescent="0.25">
      <c r="A35" s="137"/>
      <c r="B35" s="137"/>
      <c r="C35" s="137"/>
      <c r="D35" s="137"/>
      <c r="E35" s="137"/>
      <c r="F35" s="137"/>
      <c r="G35" s="137"/>
      <c r="H35" s="137"/>
      <c r="I35" s="137"/>
      <c r="J35" s="137"/>
      <c r="K35" s="137"/>
      <c r="L35" s="137"/>
      <c r="M35" s="137"/>
    </row>
    <row r="36" spans="1:13" x14ac:dyDescent="0.25">
      <c r="A36" s="137"/>
      <c r="B36" s="137"/>
      <c r="C36" s="137"/>
      <c r="D36" s="137"/>
      <c r="E36" s="137"/>
      <c r="F36" s="137"/>
      <c r="G36" s="137"/>
      <c r="H36" s="137"/>
      <c r="I36" s="137"/>
      <c r="J36" s="137"/>
      <c r="K36" s="137"/>
      <c r="L36" s="137"/>
      <c r="M36" s="137"/>
    </row>
    <row r="37" spans="1:13" x14ac:dyDescent="0.25">
      <c r="A37" s="137"/>
      <c r="B37" s="137"/>
      <c r="C37" s="137"/>
      <c r="D37" s="137"/>
      <c r="E37" s="137"/>
      <c r="F37" s="137"/>
      <c r="G37" s="137"/>
      <c r="H37" s="137"/>
      <c r="I37" s="137"/>
      <c r="J37" s="137"/>
      <c r="K37" s="137"/>
      <c r="L37" s="137"/>
      <c r="M37" s="137"/>
    </row>
    <row r="38" spans="1:13" x14ac:dyDescent="0.25">
      <c r="A38" s="137"/>
      <c r="B38" s="137"/>
      <c r="C38" s="137"/>
      <c r="D38" s="137"/>
      <c r="E38" s="137"/>
      <c r="F38" s="137"/>
      <c r="G38" s="137"/>
      <c r="H38" s="137"/>
      <c r="I38" s="137"/>
      <c r="J38" s="137"/>
      <c r="K38" s="137"/>
      <c r="L38" s="137"/>
      <c r="M38" s="137"/>
    </row>
    <row r="39" spans="1:13" x14ac:dyDescent="0.25">
      <c r="A39" s="137"/>
      <c r="B39" s="137"/>
      <c r="C39" s="137"/>
      <c r="D39" s="137"/>
      <c r="E39" s="137"/>
      <c r="F39" s="137"/>
      <c r="G39" s="137"/>
      <c r="H39" s="137"/>
      <c r="I39" s="137"/>
      <c r="J39" s="137"/>
      <c r="K39" s="137"/>
      <c r="L39" s="137"/>
      <c r="M39" s="137"/>
    </row>
    <row r="40" spans="1:13" x14ac:dyDescent="0.25">
      <c r="A40" s="137"/>
      <c r="B40" s="137"/>
      <c r="C40" s="137"/>
      <c r="D40" s="137"/>
      <c r="E40" s="137"/>
      <c r="F40" s="137"/>
      <c r="G40" s="137"/>
      <c r="H40" s="137"/>
      <c r="I40" s="137"/>
      <c r="J40" s="137"/>
      <c r="K40" s="137"/>
      <c r="L40" s="137"/>
      <c r="M40" s="137"/>
    </row>
    <row r="41" spans="1:13" x14ac:dyDescent="0.25">
      <c r="A41" s="137"/>
      <c r="B41" s="137"/>
      <c r="C41" s="137"/>
      <c r="D41" s="137"/>
      <c r="E41" s="137"/>
      <c r="F41" s="137"/>
      <c r="G41" s="137"/>
      <c r="H41" s="137"/>
      <c r="I41" s="137"/>
      <c r="J41" s="137"/>
      <c r="K41" s="137"/>
      <c r="L41" s="137"/>
      <c r="M41" s="137"/>
    </row>
    <row r="42" spans="1:13" x14ac:dyDescent="0.25">
      <c r="A42" s="137"/>
      <c r="B42" s="137"/>
      <c r="C42" s="137"/>
      <c r="D42" s="137"/>
      <c r="E42" s="137"/>
      <c r="F42" s="137"/>
      <c r="G42" s="137"/>
      <c r="H42" s="137"/>
      <c r="I42" s="137"/>
      <c r="J42" s="137"/>
      <c r="K42" s="137"/>
      <c r="L42" s="137"/>
      <c r="M42" s="137"/>
    </row>
    <row r="43" spans="1:13" x14ac:dyDescent="0.25">
      <c r="A43" s="137"/>
      <c r="B43" s="137"/>
      <c r="C43" s="137"/>
      <c r="D43" s="137"/>
      <c r="E43" s="137"/>
      <c r="F43" s="137"/>
      <c r="G43" s="137"/>
      <c r="H43" s="137"/>
      <c r="I43" s="137"/>
      <c r="J43" s="137"/>
      <c r="K43" s="137"/>
      <c r="L43" s="137"/>
      <c r="M43" s="137"/>
    </row>
    <row r="44" spans="1:13" x14ac:dyDescent="0.25">
      <c r="A44" s="137"/>
      <c r="B44" s="137"/>
      <c r="C44" s="137"/>
      <c r="D44" s="137"/>
      <c r="E44" s="137"/>
      <c r="F44" s="137"/>
      <c r="G44" s="137"/>
      <c r="H44" s="137"/>
      <c r="I44" s="137"/>
      <c r="J44" s="137"/>
      <c r="K44" s="137"/>
      <c r="L44" s="137"/>
      <c r="M44" s="137"/>
    </row>
    <row r="45" spans="1:13" x14ac:dyDescent="0.25">
      <c r="A45" s="137"/>
      <c r="B45" s="137"/>
      <c r="C45" s="137"/>
      <c r="D45" s="137"/>
      <c r="E45" s="137"/>
      <c r="F45" s="137"/>
      <c r="G45" s="137"/>
      <c r="H45" s="137"/>
      <c r="I45" s="137"/>
      <c r="J45" s="137"/>
      <c r="K45" s="137"/>
      <c r="L45" s="137"/>
      <c r="M45" s="137"/>
    </row>
    <row r="46" spans="1:13" x14ac:dyDescent="0.25">
      <c r="A46" s="137"/>
      <c r="B46" s="137"/>
      <c r="C46" s="137"/>
      <c r="D46" s="137"/>
      <c r="E46" s="137"/>
      <c r="F46" s="137"/>
      <c r="G46" s="137"/>
      <c r="H46" s="137"/>
      <c r="I46" s="137"/>
      <c r="J46" s="137"/>
      <c r="K46" s="137"/>
      <c r="L46" s="137"/>
      <c r="M46" s="137"/>
    </row>
    <row r="47" spans="1:13" x14ac:dyDescent="0.25">
      <c r="A47" s="137"/>
      <c r="B47" s="137"/>
      <c r="C47" s="137"/>
      <c r="D47" s="137"/>
      <c r="E47" s="137"/>
      <c r="F47" s="137"/>
      <c r="G47" s="137"/>
      <c r="H47" s="137"/>
      <c r="I47" s="137"/>
      <c r="J47" s="137"/>
      <c r="K47" s="137"/>
      <c r="L47" s="137"/>
      <c r="M47" s="137"/>
    </row>
    <row r="48" spans="1:13" x14ac:dyDescent="0.25">
      <c r="A48" s="137"/>
      <c r="B48" s="137"/>
      <c r="C48" s="137"/>
      <c r="D48" s="137"/>
      <c r="E48" s="137"/>
      <c r="F48" s="137"/>
      <c r="G48" s="137"/>
      <c r="H48" s="137"/>
      <c r="I48" s="137"/>
      <c r="J48" s="137"/>
      <c r="K48" s="137"/>
      <c r="L48" s="137"/>
      <c r="M48" s="137"/>
    </row>
    <row r="49" spans="1:13" x14ac:dyDescent="0.25">
      <c r="A49" s="137"/>
      <c r="B49" s="137"/>
      <c r="C49" s="137"/>
      <c r="D49" s="137"/>
      <c r="E49" s="137"/>
      <c r="F49" s="137"/>
      <c r="G49" s="137"/>
      <c r="H49" s="137"/>
      <c r="I49" s="137"/>
      <c r="J49" s="137"/>
      <c r="K49" s="137"/>
      <c r="L49" s="137"/>
      <c r="M49" s="137"/>
    </row>
    <row r="50" spans="1:13" x14ac:dyDescent="0.25">
      <c r="A50" s="137"/>
      <c r="B50" s="137"/>
      <c r="C50" s="137"/>
      <c r="D50" s="137"/>
      <c r="E50" s="137"/>
      <c r="F50" s="137"/>
      <c r="G50" s="137"/>
      <c r="H50" s="137"/>
      <c r="I50" s="137"/>
      <c r="J50" s="137"/>
      <c r="K50" s="137"/>
      <c r="L50" s="137"/>
      <c r="M50" s="137"/>
    </row>
    <row r="51" spans="1:13" x14ac:dyDescent="0.25">
      <c r="A51" s="137"/>
      <c r="B51" s="137"/>
      <c r="C51" s="137"/>
      <c r="D51" s="137"/>
      <c r="E51" s="137"/>
      <c r="F51" s="137"/>
      <c r="G51" s="137"/>
      <c r="H51" s="137"/>
      <c r="I51" s="137"/>
      <c r="J51" s="137"/>
      <c r="K51" s="137"/>
      <c r="L51" s="137"/>
      <c r="M51" s="137"/>
    </row>
    <row r="52" spans="1:13" x14ac:dyDescent="0.25">
      <c r="A52" s="137"/>
      <c r="B52" s="137"/>
      <c r="C52" s="137"/>
      <c r="D52" s="137"/>
      <c r="E52" s="137"/>
      <c r="F52" s="137"/>
      <c r="G52" s="137"/>
      <c r="H52" s="137"/>
      <c r="I52" s="137"/>
      <c r="J52" s="137"/>
      <c r="K52" s="137"/>
      <c r="L52" s="137"/>
      <c r="M52" s="137"/>
    </row>
    <row r="53" spans="1:13" x14ac:dyDescent="0.25">
      <c r="A53" s="137"/>
      <c r="B53" s="137"/>
      <c r="C53" s="137"/>
      <c r="D53" s="137"/>
      <c r="E53" s="137"/>
      <c r="F53" s="137"/>
      <c r="G53" s="137"/>
      <c r="H53" s="137"/>
      <c r="I53" s="137"/>
      <c r="J53" s="137"/>
      <c r="K53" s="137"/>
      <c r="L53" s="137"/>
      <c r="M53" s="137"/>
    </row>
    <row r="54" spans="1:13" x14ac:dyDescent="0.25">
      <c r="A54" s="137"/>
      <c r="B54" s="137"/>
      <c r="C54" s="137"/>
      <c r="D54" s="137"/>
      <c r="E54" s="137"/>
      <c r="F54" s="137"/>
      <c r="G54" s="137"/>
      <c r="H54" s="137"/>
      <c r="I54" s="137"/>
      <c r="J54" s="137"/>
      <c r="K54" s="137"/>
      <c r="L54" s="137"/>
      <c r="M54" s="137"/>
    </row>
    <row r="55" spans="1:13" x14ac:dyDescent="0.25">
      <c r="A55" s="137"/>
      <c r="B55" s="137"/>
      <c r="C55" s="137"/>
      <c r="D55" s="137"/>
      <c r="E55" s="137"/>
      <c r="F55" s="137"/>
      <c r="G55" s="137"/>
      <c r="H55" s="137"/>
      <c r="I55" s="137"/>
      <c r="J55" s="137"/>
      <c r="K55" s="137"/>
      <c r="L55" s="137"/>
      <c r="M55" s="137"/>
    </row>
    <row r="56" spans="1:13" x14ac:dyDescent="0.25">
      <c r="A56" s="137"/>
      <c r="B56" s="137"/>
      <c r="C56" s="137"/>
      <c r="D56" s="137"/>
      <c r="E56" s="137"/>
      <c r="F56" s="137"/>
      <c r="G56" s="137"/>
      <c r="H56" s="137"/>
      <c r="I56" s="137"/>
      <c r="J56" s="137"/>
      <c r="K56" s="137"/>
      <c r="L56" s="137"/>
      <c r="M56" s="137"/>
    </row>
    <row r="57" spans="1:13" x14ac:dyDescent="0.25">
      <c r="A57" s="137"/>
      <c r="B57" s="137"/>
      <c r="C57" s="137"/>
      <c r="D57" s="137"/>
      <c r="E57" s="137"/>
      <c r="F57" s="137"/>
      <c r="G57" s="137"/>
      <c r="H57" s="137"/>
      <c r="I57" s="137"/>
      <c r="J57" s="137"/>
      <c r="K57" s="137"/>
      <c r="L57" s="137"/>
      <c r="M57" s="137"/>
    </row>
    <row r="58" spans="1:13" x14ac:dyDescent="0.25">
      <c r="A58" s="137"/>
      <c r="B58" s="137"/>
      <c r="C58" s="137"/>
      <c r="D58" s="137"/>
      <c r="E58" s="137"/>
      <c r="F58" s="137"/>
      <c r="G58" s="137"/>
      <c r="H58" s="137"/>
      <c r="I58" s="137"/>
      <c r="J58" s="137"/>
      <c r="K58" s="137"/>
      <c r="L58" s="137"/>
      <c r="M58" s="137"/>
    </row>
    <row r="59" spans="1:13" x14ac:dyDescent="0.25">
      <c r="A59" s="137"/>
      <c r="B59" s="137"/>
      <c r="C59" s="137"/>
      <c r="D59" s="137"/>
      <c r="E59" s="137"/>
      <c r="F59" s="137"/>
      <c r="G59" s="137"/>
      <c r="H59" s="137"/>
      <c r="I59" s="137"/>
      <c r="J59" s="137"/>
      <c r="K59" s="137"/>
      <c r="L59" s="137"/>
      <c r="M59" s="137"/>
    </row>
    <row r="60" spans="1:13" x14ac:dyDescent="0.25">
      <c r="A60" s="137"/>
      <c r="B60" s="137"/>
      <c r="C60" s="137"/>
      <c r="D60" s="137"/>
      <c r="E60" s="137"/>
      <c r="F60" s="137"/>
      <c r="G60" s="137"/>
      <c r="H60" s="137"/>
      <c r="I60" s="137"/>
      <c r="J60" s="137"/>
      <c r="K60" s="137"/>
      <c r="L60" s="137"/>
      <c r="M60" s="137"/>
    </row>
    <row r="61" spans="1:13" x14ac:dyDescent="0.25">
      <c r="A61" s="137"/>
      <c r="B61" s="137"/>
      <c r="C61" s="137"/>
      <c r="D61" s="137"/>
      <c r="E61" s="137"/>
      <c r="F61" s="137"/>
      <c r="G61" s="137"/>
      <c r="H61" s="137"/>
      <c r="I61" s="137"/>
      <c r="J61" s="137"/>
      <c r="K61" s="137"/>
      <c r="L61" s="137"/>
      <c r="M61" s="137"/>
    </row>
  </sheetData>
  <mergeCells count="67">
    <mergeCell ref="A5:A6"/>
    <mergeCell ref="B5:B6"/>
    <mergeCell ref="C5:C6"/>
    <mergeCell ref="D5:D6"/>
    <mergeCell ref="M5:M6"/>
    <mergeCell ref="A3:A4"/>
    <mergeCell ref="D3:D4"/>
    <mergeCell ref="M3:M4"/>
    <mergeCell ref="B3:B4"/>
    <mergeCell ref="C3:C4"/>
    <mergeCell ref="M1:M2"/>
    <mergeCell ref="A1:A2"/>
    <mergeCell ref="B1:B2"/>
    <mergeCell ref="C1:C2"/>
    <mergeCell ref="D1:D2"/>
    <mergeCell ref="E1:I1"/>
    <mergeCell ref="J1:L1"/>
    <mergeCell ref="A9:A10"/>
    <mergeCell ref="B9:B10"/>
    <mergeCell ref="C9:C10"/>
    <mergeCell ref="M9:M10"/>
    <mergeCell ref="D9:D10"/>
    <mergeCell ref="A11:A12"/>
    <mergeCell ref="B11:B12"/>
    <mergeCell ref="C11:C12"/>
    <mergeCell ref="M11:M12"/>
    <mergeCell ref="A13:A14"/>
    <mergeCell ref="B13:B14"/>
    <mergeCell ref="C13:C14"/>
    <mergeCell ref="M13:M14"/>
    <mergeCell ref="D11:D12"/>
    <mergeCell ref="D13:D14"/>
    <mergeCell ref="A15:A16"/>
    <mergeCell ref="C15:C16"/>
    <mergeCell ref="M15:M16"/>
    <mergeCell ref="A17:A18"/>
    <mergeCell ref="C17:C18"/>
    <mergeCell ref="M17:M18"/>
    <mergeCell ref="D15:D16"/>
    <mergeCell ref="B15:B16"/>
    <mergeCell ref="D17:D18"/>
    <mergeCell ref="B17:B18"/>
    <mergeCell ref="A19:A20"/>
    <mergeCell ref="B19:B20"/>
    <mergeCell ref="C19:C20"/>
    <mergeCell ref="M19:M20"/>
    <mergeCell ref="A21:A22"/>
    <mergeCell ref="C21:C22"/>
    <mergeCell ref="M21:M22"/>
    <mergeCell ref="D19:D20"/>
    <mergeCell ref="D21:D22"/>
    <mergeCell ref="B21:B22"/>
    <mergeCell ref="A23:A24"/>
    <mergeCell ref="C23:C24"/>
    <mergeCell ref="M23:M24"/>
    <mergeCell ref="A25:A26"/>
    <mergeCell ref="B25:B26"/>
    <mergeCell ref="C25:C26"/>
    <mergeCell ref="M25:M26"/>
    <mergeCell ref="B23:B24"/>
    <mergeCell ref="D23:D24"/>
    <mergeCell ref="D25:D26"/>
    <mergeCell ref="M7:M8"/>
    <mergeCell ref="A7:A8"/>
    <mergeCell ref="B7:B8"/>
    <mergeCell ref="C7:C8"/>
    <mergeCell ref="D7:D8"/>
  </mergeCells>
  <pageMargins left="0.59055118110236227" right="0.59055118110236227" top="0.94488188976377963" bottom="0.86614173228346458" header="0.31496062992125984" footer="0.31496062992125984"/>
  <pageSetup scale="45" orientation="landscape" horizontalDpi="4294967293" r:id="rId1"/>
  <headerFooter>
    <oddHeader>&amp;L&amp;"Palatino Linotype,Negrita"&amp;18
Componente 4: Eficiencia energética&amp;C&amp;"Palatino Linotype,Negrita"&amp;24Programa Fábricas de Productividad
&amp;20Guía para el diagnóstico de la eficiencia de la empresa&amp;R&amp;G</oddHeader>
    <oddFooter>&amp;L&amp;"Palatino Linotype,Normal"&amp;G
&amp;"Palatino Linotype,Cursiva"© Colombia Productiva&amp;C&amp;G</oddFooter>
    <firstHeader>&amp;L&amp;"Palatino Linotype,Negrita"&amp;16
Componente 1. Enfoque al Cliente&amp;C&amp;"Palatino Linotype,Normal"&amp;24Programa Fábricas de Productividad&amp;22
&amp;20Guía para el Diagnóstico General de la Empresa</firstHeader>
    <firstFooter>&amp;L&amp;G&amp;C&amp;G&amp;Rpágina 3 de 26</firstFooter>
  </headerFooter>
  <rowBreaks count="2" manualBreakCount="2">
    <brk id="8" max="12" man="1"/>
    <brk id="18" max="12"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494FBCD8454B1478511D8E02B3AF1F1" ma:contentTypeVersion="11" ma:contentTypeDescription="Crear nuevo documento." ma:contentTypeScope="" ma:versionID="c43644fc963f94f3587ae87ad5c2c1ee">
  <xsd:schema xmlns:xsd="http://www.w3.org/2001/XMLSchema" xmlns:xs="http://www.w3.org/2001/XMLSchema" xmlns:p="http://schemas.microsoft.com/office/2006/metadata/properties" xmlns:ns3="02caa5f6-c79e-4e2b-a9df-f7c4c6ff327b" xmlns:ns4="5f291ae9-1d3a-4c26-947c-935a2aab2b2d" targetNamespace="http://schemas.microsoft.com/office/2006/metadata/properties" ma:root="true" ma:fieldsID="78a370292daa31a008d5b3358c9692dd" ns3:_="" ns4:_="">
    <xsd:import namespace="02caa5f6-c79e-4e2b-a9df-f7c4c6ff327b"/>
    <xsd:import namespace="5f291ae9-1d3a-4c26-947c-935a2aab2b2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caa5f6-c79e-4e2b-a9df-f7c4c6ff327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291ae9-1d3a-4c26-947c-935a2aab2b2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E58B1D-4E38-4D64-9F38-6C2A0090EF9C}">
  <ds:schemaRefs>
    <ds:schemaRef ds:uri="http://schemas.microsoft.com/sharepoint/v3/contenttype/forms"/>
  </ds:schemaRefs>
</ds:datastoreItem>
</file>

<file path=customXml/itemProps2.xml><?xml version="1.0" encoding="utf-8"?>
<ds:datastoreItem xmlns:ds="http://schemas.openxmlformats.org/officeDocument/2006/customXml" ds:itemID="{3EBEE415-9EB9-49B2-8446-8F5775217E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caa5f6-c79e-4e2b-a9df-f7c4c6ff327b"/>
    <ds:schemaRef ds:uri="5f291ae9-1d3a-4c26-947c-935a2aab2b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91D4C0-6B1B-4F48-9330-C13C8524EC92}">
  <ds:schemaRefs>
    <ds:schemaRef ds:uri="http://purl.org/dc/elements/1.1/"/>
    <ds:schemaRef ds:uri="http://schemas.microsoft.com/office/2006/documentManagement/types"/>
    <ds:schemaRef ds:uri="http://purl.org/dc/dcmitype/"/>
    <ds:schemaRef ds:uri="http://www.w3.org/XML/1998/namespace"/>
    <ds:schemaRef ds:uri="http://purl.org/dc/terms/"/>
    <ds:schemaRef ds:uri="02caa5f6-c79e-4e2b-a9df-f7c4c6ff327b"/>
    <ds:schemaRef ds:uri="http://schemas.openxmlformats.org/package/2006/metadata/core-properties"/>
    <ds:schemaRef ds:uri="http://schemas.microsoft.com/office/infopath/2007/PartnerControls"/>
    <ds:schemaRef ds:uri="5f291ae9-1d3a-4c26-947c-935a2aab2b2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28</vt:i4>
      </vt:variant>
    </vt:vector>
  </HeadingPairs>
  <TitlesOfParts>
    <vt:vector size="46" baseType="lpstr">
      <vt:lpstr>Carátula</vt:lpstr>
      <vt:lpstr>panel</vt:lpstr>
      <vt:lpstr>Radar Situación actual</vt:lpstr>
      <vt:lpstr>Radar Situación Futura</vt:lpstr>
      <vt:lpstr>Matriz</vt:lpstr>
      <vt:lpstr>1. Gestión comercial</vt:lpstr>
      <vt:lpstr>2. Productividad Operacional</vt:lpstr>
      <vt:lpstr>3. Productividad laboral</vt:lpstr>
      <vt:lpstr>4. Eficiencia Energética</vt:lpstr>
      <vt:lpstr>5 Gestión de la Calidad</vt:lpstr>
      <vt:lpstr>6. Desarrollo y Sofisticacion</vt:lpstr>
      <vt:lpstr>7. Transformación digital</vt:lpstr>
      <vt:lpstr>8. Gestión logística</vt:lpstr>
      <vt:lpstr>9. Sostenibilidad ambiental</vt:lpstr>
      <vt:lpstr>Desempeño Financiero</vt:lpstr>
      <vt:lpstr>Sostenibilidad ambiental</vt:lpstr>
      <vt:lpstr>Hoja1</vt:lpstr>
      <vt:lpstr>Liderazgo</vt:lpstr>
      <vt:lpstr>'1. Gestión comercial'!Área_de_impresión</vt:lpstr>
      <vt:lpstr>'2. Productividad Operacional'!Área_de_impresión</vt:lpstr>
      <vt:lpstr>'3. Productividad laboral'!Área_de_impresión</vt:lpstr>
      <vt:lpstr>'4. Eficiencia Energética'!Área_de_impresión</vt:lpstr>
      <vt:lpstr>'5 Gestión de la Calidad'!Área_de_impresión</vt:lpstr>
      <vt:lpstr>'6. Desarrollo y Sofisticacion'!Área_de_impresión</vt:lpstr>
      <vt:lpstr>'7. Transformación digital'!Área_de_impresión</vt:lpstr>
      <vt:lpstr>'8. Gestión logística'!Área_de_impresión</vt:lpstr>
      <vt:lpstr>'9. Sostenibilidad ambiental'!Área_de_impresión</vt:lpstr>
      <vt:lpstr>Carátula!Área_de_impresión</vt:lpstr>
      <vt:lpstr>'Desempeño Financiero'!Área_de_impresión</vt:lpstr>
      <vt:lpstr>Liderazgo!Área_de_impresión</vt:lpstr>
      <vt:lpstr>Matriz!Área_de_impresión</vt:lpstr>
      <vt:lpstr>panel!Área_de_impresión</vt:lpstr>
      <vt:lpstr>'Radar Situación actual'!Área_de_impresión</vt:lpstr>
      <vt:lpstr>'Radar Situación Futura'!Área_de_impresión</vt:lpstr>
      <vt:lpstr>'Sostenibilidad ambiental'!Área_de_impresión</vt:lpstr>
      <vt:lpstr>'7. Transformación digital'!Print_Area</vt:lpstr>
      <vt:lpstr>'1. Gestión comercial'!Títulos_a_imprimir</vt:lpstr>
      <vt:lpstr>'2. Productividad Operacional'!Títulos_a_imprimir</vt:lpstr>
      <vt:lpstr>'3. Productividad laboral'!Títulos_a_imprimir</vt:lpstr>
      <vt:lpstr>'4. Eficiencia Energética'!Títulos_a_imprimir</vt:lpstr>
      <vt:lpstr>'5 Gestión de la Calidad'!Títulos_a_imprimir</vt:lpstr>
      <vt:lpstr>'6. Desarrollo y Sofisticacion'!Títulos_a_imprimir</vt:lpstr>
      <vt:lpstr>'7. Transformación digital'!Títulos_a_imprimir</vt:lpstr>
      <vt:lpstr>'8. Gestión logística'!Títulos_a_imprimir</vt:lpstr>
      <vt:lpstr>'9. Sostenibilidad ambiental'!Títulos_a_imprimir</vt:lpstr>
      <vt:lpstr>'Sostenibilidad ambiental'!Títulos_a_imprimir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 Paruma</dc:creator>
  <cp:lastModifiedBy>Jenny Moreno Pastas</cp:lastModifiedBy>
  <cp:lastPrinted>2019-09-10T18:47:07Z</cp:lastPrinted>
  <dcterms:created xsi:type="dcterms:W3CDTF">2019-02-06T23:18:56Z</dcterms:created>
  <dcterms:modified xsi:type="dcterms:W3CDTF">2019-11-29T14:03:46Z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0x010100C494FBCD8454B1478511D8E02B3AF1F1</vt:lpwstr>
  </property>
</Properties>
</file>